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I:\COMMUNICATION\Multimedia\Internet Carsat\Gestion quotidienne\Brèves\2019\Semaine 48\"/>
    </mc:Choice>
  </mc:AlternateContent>
  <xr:revisionPtr revIDLastSave="0" documentId="8_{45534072-9993-4100-913F-157B6F57C8EC}" xr6:coauthVersionLast="41" xr6:coauthVersionMax="41" xr10:uidLastSave="{00000000-0000-0000-0000-000000000000}"/>
  <bookViews>
    <workbookView showHorizontalScroll="0" xWindow="-120" yWindow="-120" windowWidth="29040" windowHeight="15840" tabRatio="987" xr2:uid="{00000000-000D-0000-FFFF-FFFF00000000}"/>
  </bookViews>
  <sheets>
    <sheet name="Lisez-moi" sheetId="2" r:id="rId1"/>
    <sheet name="Page de garde" sheetId="3" r:id="rId2"/>
    <sheet name="Identification" sheetId="4" r:id="rId3"/>
    <sheet name="Thématiques" sheetId="5" r:id="rId4"/>
    <sheet name="Motivations" sheetId="6" r:id="rId5"/>
    <sheet name="Couverture_territoriale" sheetId="7" r:id="rId6"/>
    <sheet name="Objectifs" sheetId="8" r:id="rId7"/>
    <sheet name="Table" sheetId="9" state="hidden" r:id="rId8"/>
    <sheet name="Financement" sheetId="10" r:id="rId9"/>
    <sheet name="Grille_analyse" sheetId="11" state="hidden" r:id="rId10"/>
    <sheet name="Mise en oeuvre" sheetId="12" r:id="rId11"/>
    <sheet name=" Evaluation des années passées" sheetId="14" r:id="rId12"/>
    <sheet name="Liste" sheetId="15" state="hidden" r:id="rId13"/>
    <sheet name="DIM participation beneficiaire" sheetId="16" state="hidden" r:id="rId14"/>
  </sheets>
  <externalReferences>
    <externalReference r:id="rId15"/>
    <externalReference r:id="rId16"/>
    <externalReference r:id="rId17"/>
  </externalReferences>
  <definedNames>
    <definedName name="_xlnm._FilterDatabase" localSheetId="5">Couverture_territoriale!$B$3:$G$280</definedName>
    <definedName name="_xlnm._FilterDatabase" localSheetId="7">Table!$A$1:$H$91</definedName>
    <definedName name="_xlnm.Print_Titles" localSheetId="0">'Lisez-moi'!$1:$2</definedName>
    <definedName name="_xlnm.Print_Area" localSheetId="11">' Evaluation des années passées'!$A$1:$AV$33</definedName>
    <definedName name="_xlnm.Print_Area" localSheetId="5">Couverture_territoriale!$B$1:$B$1</definedName>
    <definedName name="_xlnm.Print_Area" localSheetId="8">Financement!$A$1:$AV$80</definedName>
    <definedName name="_xlnm.Print_Area" localSheetId="9">Grille_analyse!$A$1:$AV$174</definedName>
    <definedName name="_xlnm.Print_Area" localSheetId="2">Identification!$A$1:$AV$88</definedName>
    <definedName name="_xlnm.Print_Area" localSheetId="10">'Mise en oeuvre'!$A$1:$AV$118</definedName>
    <definedName name="_xlnm.Print_Area" localSheetId="4">Motivations!$A$1:$AV$80</definedName>
    <definedName name="_xlnm.Print_Area" localSheetId="6">Objectifs!$A$1:$AV$120</definedName>
    <definedName name="_xlnm.Print_Area" localSheetId="1">'Page de garde'!$A$1:$AV$40</definedName>
    <definedName name="_xlnm.Print_Area" localSheetId="3">Thématiques!$A$1:$AU$93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28" i="10" l="1"/>
  <c r="T82" i="5"/>
  <c r="T79" i="5"/>
  <c r="T76" i="5"/>
  <c r="T73" i="5"/>
  <c r="T70" i="5"/>
  <c r="T67" i="5"/>
  <c r="W25" i="10" l="1"/>
  <c r="P36" i="11" l="1"/>
  <c r="P36" i="7"/>
  <c r="AS71" i="10" l="1"/>
  <c r="AS69" i="10"/>
  <c r="AS67" i="10"/>
  <c r="AS65" i="10"/>
  <c r="AS63" i="10"/>
  <c r="AS61" i="10"/>
  <c r="AS59" i="10"/>
  <c r="AS57" i="10"/>
  <c r="G2" i="9"/>
  <c r="G3" i="9" l="1"/>
  <c r="D1" i="14" l="1"/>
  <c r="G77" i="9"/>
  <c r="G75" i="9"/>
  <c r="G73" i="9"/>
  <c r="G71" i="9"/>
  <c r="G69" i="9"/>
  <c r="BA38" i="12"/>
  <c r="BA35" i="12"/>
  <c r="BD32" i="12"/>
  <c r="BA32" i="12"/>
  <c r="AY32" i="12"/>
  <c r="BA29" i="12"/>
  <c r="AY29" i="12"/>
  <c r="BD26" i="12"/>
  <c r="BA26" i="12"/>
  <c r="AY26" i="12"/>
  <c r="BD23" i="12"/>
  <c r="BA23" i="12"/>
  <c r="AY23" i="12"/>
  <c r="BD20" i="12"/>
  <c r="BA20" i="12"/>
  <c r="AY20" i="12"/>
  <c r="BD17" i="12"/>
  <c r="BA17" i="12"/>
  <c r="AY17" i="12"/>
  <c r="B8" i="12"/>
  <c r="D1" i="12"/>
  <c r="D82" i="12" s="1"/>
  <c r="AH165" i="11"/>
  <c r="AP160" i="11"/>
  <c r="G156" i="11"/>
  <c r="G155" i="11"/>
  <c r="G154" i="11"/>
  <c r="G153" i="11"/>
  <c r="G152" i="11"/>
  <c r="AX129" i="11"/>
  <c r="AX124" i="11"/>
  <c r="AS124" i="11" s="1"/>
  <c r="H156" i="11" s="1"/>
  <c r="AX121" i="11"/>
  <c r="BB119" i="11"/>
  <c r="AZ119" i="11"/>
  <c r="AX119" i="11"/>
  <c r="AZ117" i="11"/>
  <c r="AX117" i="11"/>
  <c r="AX114" i="11"/>
  <c r="AX112" i="11"/>
  <c r="AX110" i="11"/>
  <c r="AX107" i="11"/>
  <c r="AX105" i="11"/>
  <c r="AS105" i="11" s="1"/>
  <c r="H153" i="11" s="1"/>
  <c r="AX102" i="11"/>
  <c r="AX100" i="11"/>
  <c r="AX98" i="11"/>
  <c r="BB85" i="11"/>
  <c r="AZ85" i="11"/>
  <c r="H70" i="11"/>
  <c r="D54" i="11"/>
  <c r="D59" i="11" s="1"/>
  <c r="D64" i="11" s="1"/>
  <c r="P24" i="11"/>
  <c r="P21" i="11"/>
  <c r="AX18" i="11" s="1"/>
  <c r="A4" i="11"/>
  <c r="D1" i="11"/>
  <c r="T77" i="10"/>
  <c r="AF34" i="10"/>
  <c r="W31" i="10"/>
  <c r="M25" i="10"/>
  <c r="B8" i="10"/>
  <c r="D1" i="10"/>
  <c r="D40" i="10" s="1"/>
  <c r="G90" i="9"/>
  <c r="F90" i="9"/>
  <c r="G89" i="9"/>
  <c r="F89" i="9"/>
  <c r="G88" i="9"/>
  <c r="F88" i="9"/>
  <c r="G87" i="9"/>
  <c r="F87" i="9"/>
  <c r="G86" i="9"/>
  <c r="F86" i="9"/>
  <c r="G85" i="9"/>
  <c r="G84" i="9"/>
  <c r="G83" i="9"/>
  <c r="G82" i="9"/>
  <c r="G81" i="9"/>
  <c r="G80" i="9"/>
  <c r="G79" i="9"/>
  <c r="G78" i="9"/>
  <c r="G76" i="9"/>
  <c r="F75" i="9"/>
  <c r="G74" i="9"/>
  <c r="F74" i="9"/>
  <c r="F73" i="9"/>
  <c r="G72" i="9"/>
  <c r="F72" i="9"/>
  <c r="F71" i="9"/>
  <c r="G70" i="9"/>
  <c r="F70" i="9"/>
  <c r="F69" i="9"/>
  <c r="G68" i="9"/>
  <c r="F68" i="9"/>
  <c r="G66" i="9"/>
  <c r="G65" i="9"/>
  <c r="G64" i="9"/>
  <c r="G62" i="9"/>
  <c r="G61" i="9"/>
  <c r="G60" i="9"/>
  <c r="G59" i="9"/>
  <c r="G58" i="9"/>
  <c r="G57" i="9"/>
  <c r="G56" i="9"/>
  <c r="G55" i="9"/>
  <c r="G54" i="9"/>
  <c r="G53" i="9"/>
  <c r="G52" i="9"/>
  <c r="G51" i="9"/>
  <c r="G50" i="9"/>
  <c r="G49" i="9"/>
  <c r="G48" i="9"/>
  <c r="G47" i="9"/>
  <c r="G46" i="9"/>
  <c r="G45" i="9"/>
  <c r="G44" i="9"/>
  <c r="G43" i="9"/>
  <c r="G42" i="9"/>
  <c r="F41" i="9"/>
  <c r="F40" i="9"/>
  <c r="F39" i="9"/>
  <c r="F38" i="9"/>
  <c r="F37" i="9"/>
  <c r="F36" i="9"/>
  <c r="F35" i="9"/>
  <c r="F34" i="9"/>
  <c r="G33" i="9"/>
  <c r="I33" i="9" s="1"/>
  <c r="F33" i="9"/>
  <c r="G32" i="9"/>
  <c r="F32" i="9"/>
  <c r="G31" i="9"/>
  <c r="I31" i="9" s="1"/>
  <c r="F31" i="9"/>
  <c r="G30" i="9"/>
  <c r="I30" i="9" s="1"/>
  <c r="F30" i="9"/>
  <c r="G29" i="9"/>
  <c r="I29" i="9" s="1"/>
  <c r="F29" i="9"/>
  <c r="G28" i="9"/>
  <c r="I28" i="9" s="1"/>
  <c r="F28" i="9"/>
  <c r="G27" i="9"/>
  <c r="I27" i="9" s="1"/>
  <c r="F27" i="9"/>
  <c r="G26" i="9"/>
  <c r="I26" i="9" s="1"/>
  <c r="F26" i="9"/>
  <c r="G25" i="9"/>
  <c r="I25" i="9" s="1"/>
  <c r="F25" i="9"/>
  <c r="G24" i="9"/>
  <c r="I24" i="9" s="1"/>
  <c r="F24" i="9"/>
  <c r="G23" i="9"/>
  <c r="I23" i="9" s="1"/>
  <c r="F23" i="9"/>
  <c r="G22" i="9"/>
  <c r="I22" i="9" s="1"/>
  <c r="F22" i="9"/>
  <c r="G21" i="9"/>
  <c r="I21" i="9" s="1"/>
  <c r="F21" i="9"/>
  <c r="G20" i="9"/>
  <c r="I20" i="9" s="1"/>
  <c r="F20" i="9"/>
  <c r="G19" i="9"/>
  <c r="I19" i="9" s="1"/>
  <c r="F19" i="9"/>
  <c r="G18" i="9"/>
  <c r="I18" i="9" s="1"/>
  <c r="F18" i="9"/>
  <c r="G17" i="9"/>
  <c r="I17" i="9" s="1"/>
  <c r="F17" i="9"/>
  <c r="G16" i="9"/>
  <c r="I16" i="9" s="1"/>
  <c r="F16" i="9"/>
  <c r="G15" i="9"/>
  <c r="I15" i="9" s="1"/>
  <c r="F15" i="9"/>
  <c r="G14" i="9"/>
  <c r="I14" i="9" s="1"/>
  <c r="F14" i="9"/>
  <c r="G13" i="9"/>
  <c r="I13" i="9" s="1"/>
  <c r="F13" i="9"/>
  <c r="G12" i="9"/>
  <c r="I12" i="9" s="1"/>
  <c r="F12" i="9"/>
  <c r="G9" i="9"/>
  <c r="G8" i="9"/>
  <c r="X64" i="5" s="1"/>
  <c r="G7" i="9"/>
  <c r="G6" i="9"/>
  <c r="G4" i="9"/>
  <c r="G5" i="9" s="1"/>
  <c r="P18" i="11" s="1"/>
  <c r="C2" i="9"/>
  <c r="C3" i="9" s="1"/>
  <c r="C4" i="9" s="1"/>
  <c r="C5" i="9" s="1"/>
  <c r="C6" i="9" s="1"/>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B2" i="9"/>
  <c r="B3" i="9" s="1"/>
  <c r="B4" i="9" s="1"/>
  <c r="B5" i="9" s="1"/>
  <c r="B6" i="9" s="1"/>
  <c r="B7" i="9" s="1"/>
  <c r="B8" i="9" s="1"/>
  <c r="B9" i="9" s="1"/>
  <c r="B10" i="9" s="1"/>
  <c r="B11" i="9" s="1"/>
  <c r="B12" i="9" s="1"/>
  <c r="B13" i="9" s="1"/>
  <c r="B14" i="9" s="1"/>
  <c r="B15" i="9" s="1"/>
  <c r="B16" i="9" s="1"/>
  <c r="B17" i="9" s="1"/>
  <c r="B18" i="9" s="1"/>
  <c r="B19" i="9" s="1"/>
  <c r="B20" i="9" s="1"/>
  <c r="B21" i="9" s="1"/>
  <c r="B22" i="9" s="1"/>
  <c r="B23" i="9" s="1"/>
  <c r="B24" i="9" s="1"/>
  <c r="B25" i="9" s="1"/>
  <c r="B26" i="9" s="1"/>
  <c r="B27" i="9" s="1"/>
  <c r="B28" i="9" s="1"/>
  <c r="B29" i="9" s="1"/>
  <c r="B30" i="9" s="1"/>
  <c r="B31" i="9" s="1"/>
  <c r="B32" i="9" s="1"/>
  <c r="B33" i="9" s="1"/>
  <c r="B34" i="9" s="1"/>
  <c r="B35" i="9" s="1"/>
  <c r="B36" i="9" s="1"/>
  <c r="B37" i="9" s="1"/>
  <c r="B38" i="9" s="1"/>
  <c r="B39" i="9" s="1"/>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B71" i="9" s="1"/>
  <c r="B72" i="9" s="1"/>
  <c r="B73" i="9" s="1"/>
  <c r="B74" i="9" s="1"/>
  <c r="B75" i="9" s="1"/>
  <c r="B76" i="9" s="1"/>
  <c r="B77" i="9" s="1"/>
  <c r="B78" i="9" s="1"/>
  <c r="B79" i="9" s="1"/>
  <c r="B80" i="9" s="1"/>
  <c r="B81" i="9" s="1"/>
  <c r="B82" i="9" s="1"/>
  <c r="B83" i="9" s="1"/>
  <c r="B84" i="9" s="1"/>
  <c r="B85" i="9" s="1"/>
  <c r="B86" i="9" s="1"/>
  <c r="B87" i="9" s="1"/>
  <c r="B88" i="9" s="1"/>
  <c r="B89" i="9" s="1"/>
  <c r="B90" i="9" s="1"/>
  <c r="A2" i="9"/>
  <c r="A3" i="9" s="1"/>
  <c r="A4" i="9" s="1"/>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B118" i="8"/>
  <c r="B116" i="8"/>
  <c r="B114" i="8"/>
  <c r="B112" i="8"/>
  <c r="B110" i="8"/>
  <c r="B108" i="8"/>
  <c r="B106" i="8"/>
  <c r="B104" i="8"/>
  <c r="B100" i="8"/>
  <c r="B98" i="8"/>
  <c r="B96" i="8"/>
  <c r="B94" i="8"/>
  <c r="B92" i="8"/>
  <c r="B90" i="8"/>
  <c r="B88" i="8"/>
  <c r="B86" i="8"/>
  <c r="B73" i="8"/>
  <c r="B71" i="8"/>
  <c r="B69" i="8"/>
  <c r="B67" i="8"/>
  <c r="B65" i="8"/>
  <c r="B63" i="8"/>
  <c r="B61" i="8"/>
  <c r="B57" i="8"/>
  <c r="B55" i="8"/>
  <c r="B53" i="8"/>
  <c r="B51" i="8"/>
  <c r="B49" i="8"/>
  <c r="B47" i="8"/>
  <c r="B45" i="8"/>
  <c r="B43" i="8"/>
  <c r="AX33" i="8"/>
  <c r="AX30" i="8"/>
  <c r="BD26" i="8"/>
  <c r="BA26" i="8"/>
  <c r="AX26" i="8"/>
  <c r="BB20" i="8"/>
  <c r="AX20" i="8"/>
  <c r="BB16" i="8"/>
  <c r="AZ16" i="8"/>
  <c r="AX16" i="8"/>
  <c r="B8" i="8"/>
  <c r="D1" i="8"/>
  <c r="D81" i="8" s="1"/>
  <c r="H253" i="7"/>
  <c r="H252" i="7"/>
  <c r="H251" i="7"/>
  <c r="H250" i="7"/>
  <c r="H249" i="7"/>
  <c r="H248" i="7"/>
  <c r="H247" i="7"/>
  <c r="H246" i="7"/>
  <c r="H245" i="7"/>
  <c r="H244" i="7"/>
  <c r="H243" i="7"/>
  <c r="H242" i="7"/>
  <c r="H241" i="7"/>
  <c r="H240" i="7"/>
  <c r="H239" i="7"/>
  <c r="H238" i="7"/>
  <c r="H237" i="7"/>
  <c r="H236" i="7"/>
  <c r="H235" i="7"/>
  <c r="H234" i="7"/>
  <c r="H233" i="7"/>
  <c r="H232" i="7"/>
  <c r="H231" i="7"/>
  <c r="H230" i="7"/>
  <c r="H229" i="7"/>
  <c r="H228" i="7"/>
  <c r="H227" i="7"/>
  <c r="H226" i="7"/>
  <c r="H225" i="7"/>
  <c r="H224" i="7"/>
  <c r="H223" i="7"/>
  <c r="H222" i="7"/>
  <c r="H221" i="7"/>
  <c r="H220" i="7"/>
  <c r="H219" i="7"/>
  <c r="H218" i="7"/>
  <c r="H217" i="7"/>
  <c r="H216" i="7"/>
  <c r="H215" i="7"/>
  <c r="H214" i="7"/>
  <c r="H213" i="7"/>
  <c r="H212" i="7"/>
  <c r="H211" i="7"/>
  <c r="H210" i="7"/>
  <c r="H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174" i="7"/>
  <c r="H173" i="7"/>
  <c r="H172" i="7"/>
  <c r="H171" i="7"/>
  <c r="H170" i="7"/>
  <c r="H169" i="7"/>
  <c r="H168" i="7"/>
  <c r="H167" i="7"/>
  <c r="H166" i="7"/>
  <c r="H165" i="7"/>
  <c r="H164" i="7"/>
  <c r="H163" i="7"/>
  <c r="H162" i="7"/>
  <c r="H161" i="7"/>
  <c r="H160" i="7"/>
  <c r="H159" i="7"/>
  <c r="H158" i="7"/>
  <c r="H157" i="7"/>
  <c r="H156" i="7"/>
  <c r="H155" i="7"/>
  <c r="H154" i="7"/>
  <c r="H153" i="7"/>
  <c r="H152" i="7"/>
  <c r="H151" i="7"/>
  <c r="H150" i="7"/>
  <c r="H149" i="7"/>
  <c r="H148" i="7"/>
  <c r="H147" i="7"/>
  <c r="H146" i="7"/>
  <c r="H145" i="7"/>
  <c r="H144" i="7"/>
  <c r="H143" i="7"/>
  <c r="H142" i="7"/>
  <c r="H141" i="7"/>
  <c r="H140" i="7"/>
  <c r="H139" i="7"/>
  <c r="H138" i="7"/>
  <c r="H137" i="7"/>
  <c r="H136" i="7"/>
  <c r="H135" i="7"/>
  <c r="H134" i="7"/>
  <c r="H133" i="7"/>
  <c r="H132" i="7"/>
  <c r="H131" i="7"/>
  <c r="H130" i="7"/>
  <c r="H129" i="7"/>
  <c r="H128" i="7"/>
  <c r="H127" i="7"/>
  <c r="H126" i="7"/>
  <c r="H125" i="7"/>
  <c r="H124" i="7"/>
  <c r="H123" i="7"/>
  <c r="H122" i="7"/>
  <c r="H121" i="7"/>
  <c r="H120" i="7"/>
  <c r="H119" i="7"/>
  <c r="H118" i="7"/>
  <c r="H117" i="7"/>
  <c r="H116" i="7"/>
  <c r="H115" i="7"/>
  <c r="H114" i="7"/>
  <c r="H113" i="7"/>
  <c r="H112" i="7"/>
  <c r="H111" i="7"/>
  <c r="H110" i="7"/>
  <c r="H109" i="7"/>
  <c r="H108" i="7"/>
  <c r="H107" i="7"/>
  <c r="H106" i="7"/>
  <c r="H105" i="7"/>
  <c r="H104" i="7"/>
  <c r="H103" i="7"/>
  <c r="H102" i="7"/>
  <c r="H101" i="7"/>
  <c r="H100" i="7"/>
  <c r="H99" i="7"/>
  <c r="H98" i="7"/>
  <c r="H97" i="7"/>
  <c r="H96" i="7"/>
  <c r="H95" i="7"/>
  <c r="H94" i="7"/>
  <c r="H93" i="7"/>
  <c r="H92" i="7"/>
  <c r="H91" i="7"/>
  <c r="H90" i="7"/>
  <c r="H89" i="7"/>
  <c r="H88" i="7"/>
  <c r="H87" i="7"/>
  <c r="H86" i="7"/>
  <c r="H85" i="7"/>
  <c r="H84" i="7"/>
  <c r="H83" i="7"/>
  <c r="H82" i="7"/>
  <c r="H81" i="7"/>
  <c r="H80" i="7"/>
  <c r="H79" i="7"/>
  <c r="H78" i="7"/>
  <c r="H77" i="7"/>
  <c r="H76" i="7"/>
  <c r="H75" i="7"/>
  <c r="H74" i="7"/>
  <c r="H73" i="7"/>
  <c r="H72" i="7"/>
  <c r="H71" i="7"/>
  <c r="H70" i="7"/>
  <c r="H69" i="7"/>
  <c r="H68" i="7"/>
  <c r="H67" i="7"/>
  <c r="H66" i="7"/>
  <c r="H65" i="7"/>
  <c r="H64" i="7"/>
  <c r="H63" i="7"/>
  <c r="H62" i="7"/>
  <c r="H61" i="7"/>
  <c r="H60" i="7"/>
  <c r="H59" i="7"/>
  <c r="H58" i="7"/>
  <c r="H57" i="7"/>
  <c r="H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1" i="7"/>
  <c r="H10" i="7"/>
  <c r="H9" i="7"/>
  <c r="H8" i="7"/>
  <c r="H7" i="7"/>
  <c r="H6" i="7"/>
  <c r="H5" i="7"/>
  <c r="H4" i="7"/>
  <c r="B8" i="6"/>
  <c r="D1" i="6"/>
  <c r="D42" i="6" s="1"/>
  <c r="T88" i="5"/>
  <c r="T85" i="5"/>
  <c r="AR64" i="5"/>
  <c r="AZ31" i="5"/>
  <c r="AX31" i="5"/>
  <c r="AV31" i="5"/>
  <c r="AX29" i="5"/>
  <c r="AV29" i="5"/>
  <c r="AV27" i="5"/>
  <c r="AV25" i="5"/>
  <c r="AV23" i="5"/>
  <c r="AX21" i="5"/>
  <c r="AV21" i="5"/>
  <c r="AX19" i="5"/>
  <c r="AV19" i="5"/>
  <c r="B8" i="5"/>
  <c r="D1" i="5"/>
  <c r="D55" i="5" s="1"/>
  <c r="AQ17" i="4"/>
  <c r="D1" i="4"/>
  <c r="D43" i="4" s="1"/>
  <c r="AS110" i="11" l="1"/>
  <c r="H154" i="11" s="1"/>
  <c r="D46" i="12"/>
  <c r="D82" i="7"/>
  <c r="D90" i="7"/>
  <c r="D98" i="7"/>
  <c r="D106" i="7"/>
  <c r="D4" i="7"/>
  <c r="D6" i="7"/>
  <c r="D8" i="7"/>
  <c r="D10" i="7"/>
  <c r="D12" i="7"/>
  <c r="D14" i="7"/>
  <c r="D16" i="7"/>
  <c r="D18" i="7"/>
  <c r="D20" i="7"/>
  <c r="D22" i="7"/>
  <c r="D24" i="7"/>
  <c r="D26" i="7"/>
  <c r="D28" i="7"/>
  <c r="D30" i="7"/>
  <c r="D32" i="7"/>
  <c r="D34" i="7"/>
  <c r="D36" i="7"/>
  <c r="D38" i="7"/>
  <c r="D40" i="7"/>
  <c r="D42" i="7"/>
  <c r="D44" i="7"/>
  <c r="D46" i="7"/>
  <c r="D48" i="7"/>
  <c r="D50" i="7"/>
  <c r="D52" i="7"/>
  <c r="D54" i="7"/>
  <c r="D56" i="7"/>
  <c r="D58" i="7"/>
  <c r="D60" i="7"/>
  <c r="D62" i="7"/>
  <c r="D64" i="7"/>
  <c r="D66" i="7"/>
  <c r="D68" i="7"/>
  <c r="D70" i="7"/>
  <c r="D72" i="7"/>
  <c r="D74" i="7"/>
  <c r="D76" i="7"/>
  <c r="D78" i="7"/>
  <c r="D80" i="7"/>
  <c r="D88" i="7"/>
  <c r="D96" i="7"/>
  <c r="D104" i="7"/>
  <c r="D112" i="7"/>
  <c r="D279" i="7"/>
  <c r="H3" i="7"/>
  <c r="D86" i="7"/>
  <c r="D94" i="7"/>
  <c r="D102" i="7"/>
  <c r="D110" i="7"/>
  <c r="G91" i="9"/>
  <c r="D5" i="7"/>
  <c r="D7" i="7"/>
  <c r="D9" i="7"/>
  <c r="D11" i="7"/>
  <c r="D13" i="7"/>
  <c r="D15" i="7"/>
  <c r="D17" i="7"/>
  <c r="D19" i="7"/>
  <c r="D21" i="7"/>
  <c r="D23" i="7"/>
  <c r="D25" i="7"/>
  <c r="D27" i="7"/>
  <c r="D29" i="7"/>
  <c r="D31" i="7"/>
  <c r="D33" i="7"/>
  <c r="D35" i="7"/>
  <c r="D37" i="7"/>
  <c r="D39" i="7"/>
  <c r="D41" i="7"/>
  <c r="D43" i="7"/>
  <c r="D45" i="7"/>
  <c r="D47" i="7"/>
  <c r="D49" i="7"/>
  <c r="D51" i="7"/>
  <c r="D53" i="7"/>
  <c r="D55" i="7"/>
  <c r="D57" i="7"/>
  <c r="D59" i="7"/>
  <c r="D61" i="7"/>
  <c r="D63" i="7"/>
  <c r="D65" i="7"/>
  <c r="D67" i="7"/>
  <c r="D69" i="7"/>
  <c r="D71" i="7"/>
  <c r="D73" i="7"/>
  <c r="D75" i="7"/>
  <c r="D77" i="7"/>
  <c r="D79" i="7"/>
  <c r="D84" i="7"/>
  <c r="D92" i="7"/>
  <c r="D100" i="7"/>
  <c r="D108" i="7"/>
  <c r="H31" i="9"/>
  <c r="I32" i="9"/>
  <c r="P30" i="11" s="1"/>
  <c r="AS98" i="11"/>
  <c r="AS117" i="11"/>
  <c r="H155" i="11" s="1"/>
  <c r="H12" i="9"/>
  <c r="W21" i="10"/>
  <c r="AF28" i="10" s="1"/>
  <c r="AO77" i="10"/>
  <c r="AS55" i="10" s="1"/>
  <c r="AS53" i="10"/>
  <c r="G36" i="9"/>
  <c r="I36" i="9" s="1"/>
  <c r="G40" i="9"/>
  <c r="I40" i="9" s="1"/>
  <c r="G10" i="9"/>
  <c r="AQ20" i="4"/>
  <c r="G11" i="9" s="1"/>
  <c r="G34" i="9"/>
  <c r="I34" i="9" s="1"/>
  <c r="G38" i="9"/>
  <c r="I38" i="9" s="1"/>
  <c r="D81" i="7"/>
  <c r="D83" i="7"/>
  <c r="D85" i="7"/>
  <c r="D87" i="7"/>
  <c r="D89" i="7"/>
  <c r="D91" i="7"/>
  <c r="D93" i="7"/>
  <c r="D95" i="7"/>
  <c r="D97" i="7"/>
  <c r="D99" i="7"/>
  <c r="D101" i="7"/>
  <c r="D103" i="7"/>
  <c r="D105" i="7"/>
  <c r="D107" i="7"/>
  <c r="D109" i="7"/>
  <c r="D111" i="7"/>
  <c r="D113" i="7"/>
  <c r="D115" i="7"/>
  <c r="D117" i="7"/>
  <c r="D119" i="7"/>
  <c r="D121" i="7"/>
  <c r="D123" i="7"/>
  <c r="D125" i="7"/>
  <c r="D127" i="7"/>
  <c r="D129" i="7"/>
  <c r="D131" i="7"/>
  <c r="D133" i="7"/>
  <c r="D135" i="7"/>
  <c r="D137" i="7"/>
  <c r="D139" i="7"/>
  <c r="D141" i="7"/>
  <c r="D143" i="7"/>
  <c r="D145" i="7"/>
  <c r="D147" i="7"/>
  <c r="D149" i="7"/>
  <c r="D151" i="7"/>
  <c r="D153" i="7"/>
  <c r="D155" i="7"/>
  <c r="D157" i="7"/>
  <c r="D159" i="7"/>
  <c r="D161" i="7"/>
  <c r="D163" i="7"/>
  <c r="D165" i="7"/>
  <c r="D167" i="7"/>
  <c r="D169" i="7"/>
  <c r="D171" i="7"/>
  <c r="D173" i="7"/>
  <c r="D175" i="7"/>
  <c r="D177" i="7"/>
  <c r="D179" i="7"/>
  <c r="D181" i="7"/>
  <c r="D183" i="7"/>
  <c r="D185" i="7"/>
  <c r="D187" i="7"/>
  <c r="D189" i="7"/>
  <c r="D191" i="7"/>
  <c r="D193" i="7"/>
  <c r="D195" i="7"/>
  <c r="D197" i="7"/>
  <c r="D199" i="7"/>
  <c r="D201" i="7"/>
  <c r="D203" i="7"/>
  <c r="D205" i="7"/>
  <c r="D207" i="7"/>
  <c r="D209" i="7"/>
  <c r="D211" i="7"/>
  <c r="D213" i="7"/>
  <c r="D215" i="7"/>
  <c r="D217" i="7"/>
  <c r="D219" i="7"/>
  <c r="D221" i="7"/>
  <c r="D223" i="7"/>
  <c r="D225" i="7"/>
  <c r="D227" i="7"/>
  <c r="D229" i="7"/>
  <c r="D234" i="7"/>
  <c r="D242" i="7"/>
  <c r="D250" i="7"/>
  <c r="D257" i="7"/>
  <c r="D262" i="7"/>
  <c r="D269" i="7"/>
  <c r="D277" i="7"/>
  <c r="D89" i="9"/>
  <c r="D87" i="9"/>
  <c r="D84" i="9"/>
  <c r="D80" i="9"/>
  <c r="D76" i="9"/>
  <c r="D74" i="9"/>
  <c r="D72" i="9"/>
  <c r="D70" i="9"/>
  <c r="D68" i="9"/>
  <c r="D64" i="9"/>
  <c r="D60" i="9"/>
  <c r="D56" i="9"/>
  <c r="D52" i="9"/>
  <c r="D48" i="9"/>
  <c r="D44" i="9"/>
  <c r="D41" i="9"/>
  <c r="D39" i="9"/>
  <c r="D37" i="9"/>
  <c r="D35" i="9"/>
  <c r="D33" i="9"/>
  <c r="D31" i="9"/>
  <c r="D69" i="9"/>
  <c r="D67" i="9"/>
  <c r="D66" i="9"/>
  <c r="D65" i="9"/>
  <c r="D40" i="9"/>
  <c r="D24" i="9"/>
  <c r="D22" i="9"/>
  <c r="D20" i="9"/>
  <c r="D18" i="9"/>
  <c r="D16" i="9"/>
  <c r="D14" i="9"/>
  <c r="D9" i="9"/>
  <c r="D5" i="9"/>
  <c r="D280" i="7"/>
  <c r="D276" i="7"/>
  <c r="D272" i="7"/>
  <c r="D268" i="7"/>
  <c r="D264" i="7"/>
  <c r="D90" i="9"/>
  <c r="D77" i="9"/>
  <c r="D75" i="9"/>
  <c r="D73" i="9"/>
  <c r="D63" i="9"/>
  <c r="D59" i="9"/>
  <c r="D55" i="9"/>
  <c r="D51" i="9"/>
  <c r="D47" i="9"/>
  <c r="D43" i="9"/>
  <c r="D34" i="9"/>
  <c r="D32" i="9"/>
  <c r="D27" i="9"/>
  <c r="D88" i="9"/>
  <c r="D86" i="9"/>
  <c r="D85" i="9"/>
  <c r="D83" i="9"/>
  <c r="D82" i="9"/>
  <c r="D81" i="9"/>
  <c r="D79" i="9"/>
  <c r="D78" i="9"/>
  <c r="D36" i="9"/>
  <c r="D30" i="9"/>
  <c r="D26" i="9"/>
  <c r="D23" i="9"/>
  <c r="D19" i="9"/>
  <c r="D15" i="9"/>
  <c r="D12" i="9"/>
  <c r="D11" i="9"/>
  <c r="D10" i="9"/>
  <c r="D8" i="9"/>
  <c r="D7" i="9"/>
  <c r="D6" i="9"/>
  <c r="D4" i="9"/>
  <c r="D3" i="9"/>
  <c r="D2" i="9"/>
  <c r="D275" i="7"/>
  <c r="D270" i="7"/>
  <c r="D265" i="7"/>
  <c r="D260" i="7"/>
  <c r="D256" i="7"/>
  <c r="D253" i="7"/>
  <c r="D251" i="7"/>
  <c r="D249" i="7"/>
  <c r="D247" i="7"/>
  <c r="D245" i="7"/>
  <c r="D243" i="7"/>
  <c r="D241" i="7"/>
  <c r="D239" i="7"/>
  <c r="D237" i="7"/>
  <c r="D235" i="7"/>
  <c r="D233" i="7"/>
  <c r="D231" i="7"/>
  <c r="D13" i="9"/>
  <c r="D21" i="9"/>
  <c r="D42" i="9"/>
  <c r="D46" i="9"/>
  <c r="D50" i="9"/>
  <c r="D54" i="9"/>
  <c r="D58" i="9"/>
  <c r="D62" i="9"/>
  <c r="G37" i="9"/>
  <c r="I37" i="9" s="1"/>
  <c r="G41" i="9"/>
  <c r="I41" i="9" s="1"/>
  <c r="D232" i="7"/>
  <c r="D240" i="7"/>
  <c r="D248" i="7"/>
  <c r="D258" i="7"/>
  <c r="D263" i="7"/>
  <c r="D271" i="7"/>
  <c r="D278" i="7"/>
  <c r="H24" i="9"/>
  <c r="D28" i="9"/>
  <c r="D29" i="9"/>
  <c r="D17" i="9"/>
  <c r="D38" i="9"/>
  <c r="D45" i="9"/>
  <c r="D49" i="9"/>
  <c r="D53" i="9"/>
  <c r="D57" i="9"/>
  <c r="D61" i="9"/>
  <c r="AF25" i="10"/>
  <c r="D114" i="7"/>
  <c r="D116" i="7"/>
  <c r="D118" i="7"/>
  <c r="D120" i="7"/>
  <c r="D122" i="7"/>
  <c r="D124" i="7"/>
  <c r="D126" i="7"/>
  <c r="D128" i="7"/>
  <c r="D130" i="7"/>
  <c r="D132" i="7"/>
  <c r="D134" i="7"/>
  <c r="D136" i="7"/>
  <c r="D138" i="7"/>
  <c r="D140" i="7"/>
  <c r="D142" i="7"/>
  <c r="D144" i="7"/>
  <c r="D146" i="7"/>
  <c r="D148" i="7"/>
  <c r="D150" i="7"/>
  <c r="D152" i="7"/>
  <c r="D154" i="7"/>
  <c r="D156" i="7"/>
  <c r="D158" i="7"/>
  <c r="D160" i="7"/>
  <c r="D162" i="7"/>
  <c r="D164" i="7"/>
  <c r="D166" i="7"/>
  <c r="D168" i="7"/>
  <c r="D170" i="7"/>
  <c r="D172" i="7"/>
  <c r="D174" i="7"/>
  <c r="D176" i="7"/>
  <c r="D178" i="7"/>
  <c r="D180" i="7"/>
  <c r="D182" i="7"/>
  <c r="D184" i="7"/>
  <c r="D186" i="7"/>
  <c r="D188" i="7"/>
  <c r="D190" i="7"/>
  <c r="D192" i="7"/>
  <c r="D194" i="7"/>
  <c r="D196" i="7"/>
  <c r="D198" i="7"/>
  <c r="D200" i="7"/>
  <c r="D202" i="7"/>
  <c r="D204" i="7"/>
  <c r="D206" i="7"/>
  <c r="D208" i="7"/>
  <c r="D210" i="7"/>
  <c r="D212" i="7"/>
  <c r="D214" i="7"/>
  <c r="D216" i="7"/>
  <c r="D218" i="7"/>
  <c r="D220" i="7"/>
  <c r="D222" i="7"/>
  <c r="D224" i="7"/>
  <c r="D226" i="7"/>
  <c r="D228" i="7"/>
  <c r="D230" i="7"/>
  <c r="D238" i="7"/>
  <c r="D246" i="7"/>
  <c r="D254" i="7"/>
  <c r="D259" i="7"/>
  <c r="D266" i="7"/>
  <c r="D273" i="7"/>
  <c r="G39" i="9"/>
  <c r="I39" i="9" s="1"/>
  <c r="D236" i="7"/>
  <c r="D244" i="7"/>
  <c r="D252" i="7"/>
  <c r="D255" i="7"/>
  <c r="D261" i="7"/>
  <c r="D267" i="7"/>
  <c r="D274" i="7"/>
  <c r="D25" i="9"/>
  <c r="G35" i="9"/>
  <c r="I35" i="9" s="1"/>
  <c r="D71" i="9"/>
  <c r="D89" i="11"/>
  <c r="D134" i="11"/>
  <c r="D39" i="11"/>
  <c r="D38" i="8"/>
  <c r="AG18" i="11"/>
  <c r="Z139" i="11"/>
  <c r="H152" i="11"/>
  <c r="H157" i="11" s="1"/>
  <c r="P33" i="11" l="1"/>
  <c r="AP21" i="10"/>
  <c r="AN127" i="11" s="1"/>
  <c r="AF31" i="10"/>
  <c r="G63" i="9"/>
  <c r="AO75" i="10"/>
  <c r="AS75" i="10" s="1"/>
  <c r="AS77" i="10"/>
  <c r="AS51" i="10"/>
  <c r="AM64" i="5"/>
  <c r="AS64" i="5"/>
  <c r="AC64" i="5"/>
  <c r="AH64" i="5"/>
  <c r="W34" i="10" l="1"/>
  <c r="G67" i="9" s="1"/>
</calcChain>
</file>

<file path=xl/sharedStrings.xml><?xml version="1.0" encoding="utf-8"?>
<sst xmlns="http://schemas.openxmlformats.org/spreadsheetml/2006/main" count="1136" uniqueCount="655">
  <si>
    <t>Adresse</t>
  </si>
  <si>
    <t>Représentant légal</t>
  </si>
  <si>
    <t>Responsable du projet</t>
  </si>
  <si>
    <t>Thématiques</t>
  </si>
  <si>
    <t>Santé globale</t>
  </si>
  <si>
    <t>Habitat et cadre de vie</t>
  </si>
  <si>
    <t>Nutrition</t>
  </si>
  <si>
    <t>Oui</t>
  </si>
  <si>
    <t>Lien social</t>
  </si>
  <si>
    <t>Non</t>
  </si>
  <si>
    <t>Mémoire</t>
  </si>
  <si>
    <t>Sommeil</t>
  </si>
  <si>
    <t>Activités physiques</t>
  </si>
  <si>
    <t>Sécurité routière</t>
  </si>
  <si>
    <t>Bien-être et estime de soi</t>
  </si>
  <si>
    <t>Accès aux droits</t>
  </si>
  <si>
    <t>Bien vivre sa retraite</t>
  </si>
  <si>
    <t>Réunion d’information</t>
  </si>
  <si>
    <t>Théâtre/ciné débat</t>
  </si>
  <si>
    <t>Conférence</t>
  </si>
  <si>
    <t>Forum</t>
  </si>
  <si>
    <t>Formation</t>
  </si>
  <si>
    <t>Problématique à l'origine du projet (contexte, constats, diagnostics)</t>
  </si>
  <si>
    <t>Intercommunalité</t>
  </si>
  <si>
    <t>CLIC</t>
  </si>
  <si>
    <t>CAF</t>
  </si>
  <si>
    <t>MSA</t>
  </si>
  <si>
    <t>ARS</t>
  </si>
  <si>
    <t>Moyens humains mobilisés</t>
  </si>
  <si>
    <t>Moyens matériels et communication</t>
  </si>
  <si>
    <t>Montant</t>
  </si>
  <si>
    <t>Taux</t>
  </si>
  <si>
    <t>Région</t>
  </si>
  <si>
    <t>CARSAT</t>
  </si>
  <si>
    <t>Participation des bénéficiaires</t>
  </si>
  <si>
    <t>Dépenses</t>
  </si>
  <si>
    <t>Aide à la saisie du dossier de candidature</t>
  </si>
  <si>
    <t>Ne pas oublier de renommer ce fichier avant l'envoi</t>
  </si>
  <si>
    <t>La saisie des informations sur votre projet est faciltée :</t>
  </si>
  <si>
    <t>- A chaque page, vous trouverez des icônes vous permettant de naviguer d'un onglet à l'autre</t>
  </si>
  <si>
    <t>- Seules les cellules où vous avez des saisies vous seront accessibles.</t>
  </si>
  <si>
    <t>- Dès que ces cellules sont renseignées, la couleur change</t>
  </si>
  <si>
    <t>Page de garde</t>
  </si>
  <si>
    <t>Tous les icônes sont liés à un onglet</t>
  </si>
  <si>
    <t>En cliquant sur un icône, vous vous trouvez directement sur l'onglet correspondant</t>
  </si>
  <si>
    <t>Pages 1 et 2 - Identification</t>
  </si>
  <si>
    <t>Les zones "roses" sont à renseigner</t>
  </si>
  <si>
    <t>L'année du projet est figée</t>
  </si>
  <si>
    <t>Le libellé de l'opération est une saisie "texte" qui va se reporter sur tous les onglets en automatique</t>
  </si>
  <si>
    <t>L'échéancier est à renseigner : a minima du 01/01/2020 au 31/12/2020 mais peut déborder en N+1</t>
  </si>
  <si>
    <t>N'oubliez pas d'entrer votre RIB</t>
  </si>
  <si>
    <t>Pages 3 et 4 - Thématiques</t>
  </si>
  <si>
    <t>Le libellé de l'opération est repris automatiquement</t>
  </si>
  <si>
    <t>Remplir "OUI" strictement sur la thématique principale de l'action et "NON" pour les autres</t>
  </si>
  <si>
    <t>Type d'actions à mener :</t>
  </si>
  <si>
    <t>ne renseigner que le nombre par exercice, le total se calcule automatiquement</t>
  </si>
  <si>
    <t>Pages 5 et 6 - Motivations</t>
  </si>
  <si>
    <t>Le libellé de l'opération s'inscrit automatiquement</t>
  </si>
  <si>
    <t>Pour les problématiques à l'origine du projet et la description du projet : c'est du texte libre</t>
  </si>
  <si>
    <t>Pages 7 - 8 et 9 - Objectifs</t>
  </si>
  <si>
    <t>page 7 : seules les cellules en couleur "rose" sont à compléter</t>
  </si>
  <si>
    <t>page 8 : la couleur des cellules change dès que vous validez votre saisie</t>
  </si>
  <si>
    <t>texte en champs libres description des objectifs généraux (8 maximum) et opérationnels (8 maximum)</t>
  </si>
  <si>
    <t>page 9 : texte en champs libres description des points forts (8 maximum)</t>
  </si>
  <si>
    <t>la couleur des cellules change dès que vous validez votre saisie</t>
  </si>
  <si>
    <t>Pages 10 - 11 et 12 - Mise en œuvre</t>
  </si>
  <si>
    <t>page 10 : les cellules en "rose" sont à compléter</t>
  </si>
  <si>
    <t>le cas échéant, la cellule "autres" en texte libre</t>
  </si>
  <si>
    <t>Nous appelons votre attention sur l'importance de ce partenariat dans le choix des projets retenus.</t>
  </si>
  <si>
    <t>Modalités de fonctionnement : texte libre</t>
  </si>
  <si>
    <t>Page 12 : la couleur de la cellule change dès que vous validez votre saisie</t>
  </si>
  <si>
    <t>Moyens humains, matériels et communication : texte libre</t>
  </si>
  <si>
    <t>Couverture territoriale :</t>
  </si>
  <si>
    <r>
      <t>Saisir</t>
    </r>
    <r>
      <rPr>
        <b/>
        <sz val="14"/>
        <color rgb="FF000000"/>
        <rFont val="Arial Narrow"/>
        <family val="2"/>
        <charset val="1"/>
      </rPr>
      <t>1</t>
    </r>
    <r>
      <rPr>
        <sz val="14"/>
        <color rgb="FF000000"/>
        <rFont val="Arial Narrow"/>
        <family val="2"/>
        <charset val="1"/>
      </rPr>
      <t>dans la cellule qui suit la colonne de la commune où se déroulera l'action : il ne s'agit pas du rayonnement géographique de l'action</t>
    </r>
  </si>
  <si>
    <t>Nous appelons votre attention sur l'importance de ces informations :</t>
  </si>
  <si>
    <t>Pour les ateliers inter-régimes : vous pouvez indiquer les communes sur lesquelles vous envisagez la réalisation de l'action mais le lieu de réalisation des actions financées sera déterminé par la coordination "Pour Bien Vieillir Bretagne" pour répondre aux besoins recencés par les CLIC</t>
  </si>
  <si>
    <t>Page 13 -  Evaluation des années passées</t>
  </si>
  <si>
    <t>Cette page doit être complétée par les porteurs ayant déjà mis en place l'action pour laquelle ils candidatent .</t>
  </si>
  <si>
    <t>Appel à projets commun 2020</t>
  </si>
  <si>
    <t>Conférence des financeurs
Pour Bien Vieillir Bretagne
Agence régionale de santé Bretagne</t>
  </si>
  <si>
    <t>1 - Identification</t>
  </si>
  <si>
    <t>Année appel à projet</t>
  </si>
  <si>
    <t>Libellé de l'opération</t>
  </si>
  <si>
    <t>Echéancier(date jj/mm/aaaa)</t>
  </si>
  <si>
    <t>Date de début</t>
  </si>
  <si>
    <t>Date de fin</t>
  </si>
  <si>
    <t>Nb exercices</t>
  </si>
  <si>
    <t>Porteur de projet</t>
  </si>
  <si>
    <t>Nom de la structure</t>
  </si>
  <si>
    <t>N° SIRET</t>
  </si>
  <si>
    <t>Statut juridique</t>
  </si>
  <si>
    <t>CODE APE (NAF)</t>
  </si>
  <si>
    <t>Courriel</t>
  </si>
  <si>
    <t>TELEPHONE</t>
  </si>
  <si>
    <t>Code Postal</t>
  </si>
  <si>
    <t>Commune</t>
  </si>
  <si>
    <t>- page 1 -</t>
  </si>
  <si>
    <t>Nom</t>
  </si>
  <si>
    <t>Prénom</t>
  </si>
  <si>
    <t>Fonction</t>
  </si>
  <si>
    <t>Coordonnées bancaires : IBAN</t>
  </si>
  <si>
    <t>Titulaire du compte</t>
  </si>
  <si>
    <t>Banque</t>
  </si>
  <si>
    <t>Domiciliation</t>
  </si>
  <si>
    <t>Code banque</t>
  </si>
  <si>
    <t>Code guichet</t>
  </si>
  <si>
    <t>Numéro de compte</t>
  </si>
  <si>
    <t>Clé RIB</t>
  </si>
  <si>
    <t>IBAN</t>
  </si>
  <si>
    <t>Identifiant International de la Banque (BIC)</t>
  </si>
  <si>
    <t>suivant</t>
  </si>
  <si>
    <t>2 - Thématiques</t>
  </si>
  <si>
    <t>Maintien et développement de la mobilité</t>
  </si>
  <si>
    <t>Lutte contre l’isolement</t>
  </si>
  <si>
    <t>Echanges intergénérationnels</t>
  </si>
  <si>
    <t>Information collective sur l’adaptation du logement</t>
  </si>
  <si>
    <t>Maintien des liens sociaux, inclusion sociale</t>
  </si>
  <si>
    <t>Equilibre &amp; prévention des chutes</t>
  </si>
  <si>
    <t>Numérique</t>
  </si>
  <si>
    <t>Bienvenue à la retraite</t>
  </si>
  <si>
    <t>Usage des médicaments</t>
  </si>
  <si>
    <t>Aide aux aidants</t>
  </si>
  <si>
    <t>Accompagnement des personnes souffrant de troubles cognitifs</t>
  </si>
  <si>
    <t>Soutien aux aidants</t>
  </si>
  <si>
    <t>Déficiences sensorielles liées à l’âge</t>
  </si>
  <si>
    <t>Souffrance psychique et repérage de la crise suicidaire</t>
  </si>
  <si>
    <t>Accès aux soins bucco-dentaires</t>
  </si>
  <si>
    <t>- page 3 -</t>
  </si>
  <si>
    <r>
      <t>Type d'actions à mener :</t>
    </r>
    <r>
      <rPr>
        <sz val="8"/>
        <color rgb="FF000000"/>
        <rFont val="Calibri"/>
        <family val="2"/>
        <charset val="1"/>
      </rPr>
      <t>indiquer le nombre (NB) sur la durée totale de l'opération et dans l'année correspondante</t>
    </r>
  </si>
  <si>
    <t>Remplir les colonnes par exercice (le total se génère automatiquement)</t>
  </si>
  <si>
    <t>Total</t>
  </si>
  <si>
    <t>Ateliers(comportant 1 ou plusieurs séances)</t>
  </si>
  <si>
    <t>Bilan prévention</t>
  </si>
  <si>
    <t>Autres : précisez</t>
  </si>
  <si>
    <t>- page 4 -</t>
  </si>
  <si>
    <t>précédent</t>
  </si>
  <si>
    <t>3 - Motivations</t>
  </si>
  <si>
    <t>- page 5 -</t>
  </si>
  <si>
    <t>Description détaillée du projet</t>
  </si>
  <si>
    <t>Modalités prévues pour l'évaluation</t>
  </si>
  <si>
    <t>- page 6 -</t>
  </si>
  <si>
    <t>Suivant</t>
  </si>
  <si>
    <t>Renseigner les communes où vous envisagez de réaliser l'action : Cocher 1 dans les communes concernées</t>
  </si>
  <si>
    <t>Page 1</t>
  </si>
  <si>
    <t>Code_Insee</t>
  </si>
  <si>
    <t>Libelle_Commune</t>
  </si>
  <si>
    <t>Couverture</t>
  </si>
  <si>
    <t>ID</t>
  </si>
  <si>
    <t>territoires prioritaires</t>
  </si>
  <si>
    <t>EPCI_Actuel_Nom</t>
  </si>
  <si>
    <t>Territoires fragiles</t>
  </si>
  <si>
    <t>Argol</t>
  </si>
  <si>
    <t>CC Presqu'île de Crozon-Aulne maritime</t>
  </si>
  <si>
    <t>Arzano</t>
  </si>
  <si>
    <t>Quimperlé Communauté</t>
  </si>
  <si>
    <t>Audierne</t>
  </si>
  <si>
    <t>CC Cap Sizun - Pointe du Raz</t>
  </si>
  <si>
    <t>Bannalec</t>
  </si>
  <si>
    <t>Baye</t>
  </si>
  <si>
    <t>Bénodet</t>
  </si>
  <si>
    <t>CC du Pays Fouesnantais</t>
  </si>
  <si>
    <t>Berrien</t>
  </si>
  <si>
    <t>CC Monts d'Arrée Communauté</t>
  </si>
  <si>
    <t>Beuzec-Cap-Sizun</t>
  </si>
  <si>
    <t>Bodilis</t>
  </si>
  <si>
    <t>CC du Pays de Landivisiau</t>
  </si>
  <si>
    <t>Bohars</t>
  </si>
  <si>
    <t>Brest Métropole</t>
  </si>
  <si>
    <t>Bolazec</t>
  </si>
  <si>
    <t>Botmeur</t>
  </si>
  <si>
    <t>Botsorhel</t>
  </si>
  <si>
    <t>Morlaix Communauté</t>
  </si>
  <si>
    <t>fragiles</t>
  </si>
  <si>
    <t>Bourg-Blanc</t>
  </si>
  <si>
    <t>CC du Pays des Abers</t>
  </si>
  <si>
    <t>Brasparts</t>
  </si>
  <si>
    <t>Brélès</t>
  </si>
  <si>
    <t>CC du Pays d'Iroise</t>
  </si>
  <si>
    <t>Brennilis</t>
  </si>
  <si>
    <t>Brest</t>
  </si>
  <si>
    <t>Briec</t>
  </si>
  <si>
    <t>CA Quimper Bretagne Occidentale</t>
  </si>
  <si>
    <t>Camaret-sur-Mer</t>
  </si>
  <si>
    <t>Carantec</t>
  </si>
  <si>
    <t>Carhaix-Plouguer</t>
  </si>
  <si>
    <t>CC Poher communauté</t>
  </si>
  <si>
    <t>Cast</t>
  </si>
  <si>
    <t>CC Pleyben-Châteaulin-Porzay</t>
  </si>
  <si>
    <t>Châteaulin</t>
  </si>
  <si>
    <t>Châteauneuf-du-Faou</t>
  </si>
  <si>
    <t>CC de Haute Cornouaille</t>
  </si>
  <si>
    <t>Cléden-Cap-Sizun</t>
  </si>
  <si>
    <t>Cléden-Poher</t>
  </si>
  <si>
    <t>Cléder</t>
  </si>
  <si>
    <t>CC Haut-Léon Communauté</t>
  </si>
  <si>
    <t>Clohars-Carnoët</t>
  </si>
  <si>
    <t>Clohars-Fouesnant</t>
  </si>
  <si>
    <t>Coat-Méal</t>
  </si>
  <si>
    <t>Collorec</t>
  </si>
  <si>
    <t>Combrit</t>
  </si>
  <si>
    <t>CC du Pays Bigouden Sud</t>
  </si>
  <si>
    <t>Commana</t>
  </si>
  <si>
    <t>Concarneau</t>
  </si>
  <si>
    <t>Concarneau Cornouaille Agglomération</t>
  </si>
  <si>
    <t>Confort-Meilars</t>
  </si>
  <si>
    <t>Coray</t>
  </si>
  <si>
    <t>Crozon</t>
  </si>
  <si>
    <t>Daoulas</t>
  </si>
  <si>
    <t>CC du Pays de Landerneau-Daoulas</t>
  </si>
  <si>
    <t>Dinéault</t>
  </si>
  <si>
    <t>Dirinon</t>
  </si>
  <si>
    <t>Douarnenez</t>
  </si>
  <si>
    <t>Douarnenez Communauté</t>
  </si>
  <si>
    <t>Edern</t>
  </si>
  <si>
    <t>Elliant</t>
  </si>
  <si>
    <t>Ergué-Gabéric</t>
  </si>
  <si>
    <t>Fouesnant</t>
  </si>
  <si>
    <t>Garlan</t>
  </si>
  <si>
    <t>Gouesnach</t>
  </si>
  <si>
    <t>Gouesnou</t>
  </si>
  <si>
    <t>Brest métropole océane</t>
  </si>
  <si>
    <t>Gouézec</t>
  </si>
  <si>
    <t>Goulien</t>
  </si>
  <si>
    <t>Goulven</t>
  </si>
  <si>
    <t>Communauté Lesneven Côte des Légendes</t>
  </si>
  <si>
    <t>Gourlizon</t>
  </si>
  <si>
    <t>CC du Haut Pays Bigouden</t>
  </si>
  <si>
    <t>Guengat</t>
  </si>
  <si>
    <t>Guerlesquin</t>
  </si>
  <si>
    <t>Guiclan</t>
  </si>
  <si>
    <t>Guilers</t>
  </si>
  <si>
    <t>Guiler-sur-Goyen</t>
  </si>
  <si>
    <t>Guilligomarc'h</t>
  </si>
  <si>
    <t>Guilvinec</t>
  </si>
  <si>
    <t>Guimaëc</t>
  </si>
  <si>
    <t>Guimiliau</t>
  </si>
  <si>
    <t>Guipavas</t>
  </si>
  <si>
    <t>Guissény</t>
  </si>
  <si>
    <t>Hanvec</t>
  </si>
  <si>
    <t>Henvic</t>
  </si>
  <si>
    <t>Hôpital-Camfrout</t>
  </si>
  <si>
    <t>Huelgoat</t>
  </si>
  <si>
    <t>Île-de-Batz</t>
  </si>
  <si>
    <t>Île-de-Sein</t>
  </si>
  <si>
    <t>Île-Molène</t>
  </si>
  <si>
    <t>Île-Tudy</t>
  </si>
  <si>
    <t>Irvillac</t>
  </si>
  <si>
    <t>Kergloff</t>
  </si>
  <si>
    <t>Kerlaz</t>
  </si>
  <si>
    <t>Kerlouan</t>
  </si>
  <si>
    <t>Kernilis</t>
  </si>
  <si>
    <t>Kernouës</t>
  </si>
  <si>
    <t>Kersaint-Plabennec</t>
  </si>
  <si>
    <t>La Feuillée</t>
  </si>
  <si>
    <t>La Forest-Landerneau</t>
  </si>
  <si>
    <t>La Forêt-Fouesnant</t>
  </si>
  <si>
    <t>La Martyre</t>
  </si>
  <si>
    <t>La Roche-Maurice</t>
  </si>
  <si>
    <t>Lampaul-Guimiliau</t>
  </si>
  <si>
    <t>Lampaul-Plouarzel</t>
  </si>
  <si>
    <t>Lampaul-Ploudalmézeau</t>
  </si>
  <si>
    <t>Lanarvily</t>
  </si>
  <si>
    <t>Landéda</t>
  </si>
  <si>
    <t>Landeleau</t>
  </si>
  <si>
    <t>Landerneau</t>
  </si>
  <si>
    <t>Landévennec</t>
  </si>
  <si>
    <t>Landivisiau</t>
  </si>
  <si>
    <t>Landrévarzec</t>
  </si>
  <si>
    <t>Landudal</t>
  </si>
  <si>
    <t>Landudec</t>
  </si>
  <si>
    <t>Landunvez</t>
  </si>
  <si>
    <t>Langolen</t>
  </si>
  <si>
    <t>Lanhouarneau</t>
  </si>
  <si>
    <t>Lanildut</t>
  </si>
  <si>
    <t>Lanmeur</t>
  </si>
  <si>
    <t>Lannéanou</t>
  </si>
  <si>
    <t>Lannédern</t>
  </si>
  <si>
    <t>Lanneuffret</t>
  </si>
  <si>
    <t>Lannilis</t>
  </si>
  <si>
    <t>Lanrivoaré</t>
  </si>
  <si>
    <t>Lanvéoc</t>
  </si>
  <si>
    <t>Laz</t>
  </si>
  <si>
    <t>Le Cloître-Pleyben</t>
  </si>
  <si>
    <t>Le Cloître-Saint-Thégonnec</t>
  </si>
  <si>
    <t>Le Conquet</t>
  </si>
  <si>
    <t>Le Drennec</t>
  </si>
  <si>
    <t>Le Faou</t>
  </si>
  <si>
    <t>Le Folgoët</t>
  </si>
  <si>
    <t>Le Juch</t>
  </si>
  <si>
    <t>Le Relecq-Kerhuon</t>
  </si>
  <si>
    <t>Le Tréhou</t>
  </si>
  <si>
    <t>Le Trévoux</t>
  </si>
  <si>
    <t>Lennon</t>
  </si>
  <si>
    <t>Lesneven</t>
  </si>
  <si>
    <t>Leuhan</t>
  </si>
  <si>
    <t>Loc-Brévalaire</t>
  </si>
  <si>
    <t>Loc-Eguiner</t>
  </si>
  <si>
    <t>Locmaria-Plouzané</t>
  </si>
  <si>
    <t>Locmélar</t>
  </si>
  <si>
    <t>Locquénolé</t>
  </si>
  <si>
    <t>Locquirec</t>
  </si>
  <si>
    <t>Locronan</t>
  </si>
  <si>
    <t>Loctudy</t>
  </si>
  <si>
    <t>Locunolé</t>
  </si>
  <si>
    <t>Logonna-Daoulas</t>
  </si>
  <si>
    <t>Lopérec</t>
  </si>
  <si>
    <t>Loperhet</t>
  </si>
  <si>
    <t>Loqueffret</t>
  </si>
  <si>
    <t>Lothey</t>
  </si>
  <si>
    <t>Mahalon</t>
  </si>
  <si>
    <t>Melgven</t>
  </si>
  <si>
    <t>Mellac</t>
  </si>
  <si>
    <t>Mespaul</t>
  </si>
  <si>
    <t>Milizac-Guipronvel</t>
  </si>
  <si>
    <t>Moëlan-sur-Mer</t>
  </si>
  <si>
    <t>Morlaix</t>
  </si>
  <si>
    <t>Motreff</t>
  </si>
  <si>
    <t>Névez</t>
  </si>
  <si>
    <t>Ouessant</t>
  </si>
  <si>
    <t>Pencran</t>
  </si>
  <si>
    <t>Penmarch</t>
  </si>
  <si>
    <t>Peumerit</t>
  </si>
  <si>
    <t>Plabennec</t>
  </si>
  <si>
    <t>Pleuven</t>
  </si>
  <si>
    <t>Pleyben</t>
  </si>
  <si>
    <t>Pleyber-Christ</t>
  </si>
  <si>
    <t>Plobannalec-Lesconil</t>
  </si>
  <si>
    <t>Ploéven</t>
  </si>
  <si>
    <t>Plogastel-Saint-Germain</t>
  </si>
  <si>
    <t>Plogoff</t>
  </si>
  <si>
    <t>Plogonnec</t>
  </si>
  <si>
    <t>Plomelin</t>
  </si>
  <si>
    <t>Plomeur</t>
  </si>
  <si>
    <t>Plomodiern</t>
  </si>
  <si>
    <t>Plonéis</t>
  </si>
  <si>
    <t>Plonéour-Lanvern</t>
  </si>
  <si>
    <t>Plonévez-du-Faou</t>
  </si>
  <si>
    <t>Plonévez-Porzay</t>
  </si>
  <si>
    <t>Plouarzel</t>
  </si>
  <si>
    <t>Ploudalmézeau</t>
  </si>
  <si>
    <t>Ploudaniel</t>
  </si>
  <si>
    <t>Ploudiry</t>
  </si>
  <si>
    <t>Plouédern</t>
  </si>
  <si>
    <t>Plouégat-Guérand</t>
  </si>
  <si>
    <t>Plouégat-Moysan</t>
  </si>
  <si>
    <t>Plouénan</t>
  </si>
  <si>
    <t>Plouescat</t>
  </si>
  <si>
    <t>Plouezoc'h</t>
  </si>
  <si>
    <t>Plougar</t>
  </si>
  <si>
    <t>Plougasnou</t>
  </si>
  <si>
    <t>Plougastel-Daoulas</t>
  </si>
  <si>
    <t>Plougonvelin</t>
  </si>
  <si>
    <t>Plougonven</t>
  </si>
  <si>
    <t>Plougoulm</t>
  </si>
  <si>
    <t>Plougourvest</t>
  </si>
  <si>
    <t>Plouguerneau</t>
  </si>
  <si>
    <t>Plouguin</t>
  </si>
  <si>
    <t>Plouhinec</t>
  </si>
  <si>
    <t>Plouider</t>
  </si>
  <si>
    <t>Plouigneau</t>
  </si>
  <si>
    <t>Ploumoguer</t>
  </si>
  <si>
    <t>Plounéour-Brignogan-plages</t>
  </si>
  <si>
    <t>Plounéour-Ménez</t>
  </si>
  <si>
    <t>Plounéventer</t>
  </si>
  <si>
    <t>Plounévézel</t>
  </si>
  <si>
    <t>Plounévez-Lochrist</t>
  </si>
  <si>
    <t>Plourin</t>
  </si>
  <si>
    <t>Plourin-lès-Morlaix</t>
  </si>
  <si>
    <t>Plouvien</t>
  </si>
  <si>
    <t>Plouvorn</t>
  </si>
  <si>
    <t>Plouyé</t>
  </si>
  <si>
    <t>Plouzané</t>
  </si>
  <si>
    <t>Plouzévédé</t>
  </si>
  <si>
    <t>Plovan</t>
  </si>
  <si>
    <t>Plozévet</t>
  </si>
  <si>
    <t>Pluguffan</t>
  </si>
  <si>
    <t>Pont-Aven</t>
  </si>
  <si>
    <t>Pont-Croix</t>
  </si>
  <si>
    <t>Pont-de-Buis-lès-Quimerch</t>
  </si>
  <si>
    <t>Pont-l'Abbé</t>
  </si>
  <si>
    <t>Porspoder</t>
  </si>
  <si>
    <t>Port-Launay</t>
  </si>
  <si>
    <t>Pouldergat</t>
  </si>
  <si>
    <t>Pouldreuzic</t>
  </si>
  <si>
    <t>Poullan-sur-Mer</t>
  </si>
  <si>
    <t>Poullaouen</t>
  </si>
  <si>
    <t>Primelin</t>
  </si>
  <si>
    <t>Quéménéven</t>
  </si>
  <si>
    <t>Querrien</t>
  </si>
  <si>
    <t>Quimper</t>
  </si>
  <si>
    <t>Quimperlé</t>
  </si>
  <si>
    <t>Rédené</t>
  </si>
  <si>
    <t>Riec-sur-Bélon</t>
  </si>
  <si>
    <t>Roscanvel</t>
  </si>
  <si>
    <t>Roscoff</t>
  </si>
  <si>
    <t>Rosnoën</t>
  </si>
  <si>
    <t>Rosporden</t>
  </si>
  <si>
    <t>Saint-Coulitz</t>
  </si>
  <si>
    <t>Saint-Derrien</t>
  </si>
  <si>
    <t>Saint-Divy</t>
  </si>
  <si>
    <t>Saint-Eloy</t>
  </si>
  <si>
    <t>Sainte-Sève</t>
  </si>
  <si>
    <t>Saint-Évarzec</t>
  </si>
  <si>
    <t>Saint-Frégant</t>
  </si>
  <si>
    <t>Saint-Goazec</t>
  </si>
  <si>
    <t>Saint-Hernin</t>
  </si>
  <si>
    <t>Saint-Jean-du-Doigt</t>
  </si>
  <si>
    <t>Saint-Jean-Trolimon</t>
  </si>
  <si>
    <t>Saint-Martin-des-Champs</t>
  </si>
  <si>
    <t>Saint-Méen</t>
  </si>
  <si>
    <t>Saint-Nic</t>
  </si>
  <si>
    <t>Saint-Pabu</t>
  </si>
  <si>
    <t>Saint-Pol-de-Léon</t>
  </si>
  <si>
    <t>Saint-Renan</t>
  </si>
  <si>
    <t>Saint-Rivoal</t>
  </si>
  <si>
    <t>Saint-Sauveur</t>
  </si>
  <si>
    <t>Saint-Ségal</t>
  </si>
  <si>
    <t>Saint-Servais</t>
  </si>
  <si>
    <t>Saint-Thégonnec Loc-Eguiner</t>
  </si>
  <si>
    <t>Saint-Thois</t>
  </si>
  <si>
    <t>Saint-Thonan</t>
  </si>
  <si>
    <t>Saint-Thurien</t>
  </si>
  <si>
    <t>Saint-Urbain</t>
  </si>
  <si>
    <t>Saint-Vougay</t>
  </si>
  <si>
    <t>Saint-Yvi</t>
  </si>
  <si>
    <t>Santec</t>
  </si>
  <si>
    <t>Scaër</t>
  </si>
  <si>
    <t>Scrignac</t>
  </si>
  <si>
    <t>Sibiril</t>
  </si>
  <si>
    <t>Sizun</t>
  </si>
  <si>
    <t>Spézet</t>
  </si>
  <si>
    <t>Taulé</t>
  </si>
  <si>
    <t>Telgruc-sur-Mer</t>
  </si>
  <si>
    <t>Tourch</t>
  </si>
  <si>
    <t>Trébabu</t>
  </si>
  <si>
    <t>Treffiagat</t>
  </si>
  <si>
    <t>Tréflaouénan</t>
  </si>
  <si>
    <t>Tréflévénez</t>
  </si>
  <si>
    <t>Tréflez</t>
  </si>
  <si>
    <t>Trégarantec</t>
  </si>
  <si>
    <t>Trégarvan</t>
  </si>
  <si>
    <t>Tréglonou</t>
  </si>
  <si>
    <t>Trégourez</t>
  </si>
  <si>
    <t>Tréguennec</t>
  </si>
  <si>
    <t>Trégunc</t>
  </si>
  <si>
    <t>Trémaouézan</t>
  </si>
  <si>
    <t>Tréméoc</t>
  </si>
  <si>
    <t>Tréméven</t>
  </si>
  <si>
    <t>Tréogat</t>
  </si>
  <si>
    <t>Tréouergat</t>
  </si>
  <si>
    <t>Trézilidé</t>
  </si>
  <si>
    <t>4 - Objectifs</t>
  </si>
  <si>
    <t>Type de public</t>
  </si>
  <si>
    <t>60 à 69 ans</t>
  </si>
  <si>
    <t>70 à 79 ans</t>
  </si>
  <si>
    <t>80 à 89 ans</t>
  </si>
  <si>
    <t>90 ans et +</t>
  </si>
  <si>
    <t>Public bénéficiaire de l'APA</t>
  </si>
  <si>
    <t>Nombre de bénéficiaires attendus</t>
  </si>
  <si>
    <t>Au total</t>
  </si>
  <si>
    <t>Nombre de :</t>
  </si>
  <si>
    <t>F</t>
  </si>
  <si>
    <t>H</t>
  </si>
  <si>
    <t>Répartition par dépendance</t>
  </si>
  <si>
    <t>GIR 1 à 4</t>
  </si>
  <si>
    <t>GIR 5 et 6
ou non GIRés</t>
  </si>
  <si>
    <t>- page 7 -</t>
  </si>
  <si>
    <r>
      <t>Description des objectifs généraux du projet</t>
    </r>
    <r>
      <rPr>
        <sz val="11"/>
        <color rgb="FF000000"/>
        <rFont val="Calibri"/>
        <family val="2"/>
        <charset val="1"/>
      </rPr>
      <t>(8 maximum)</t>
    </r>
  </si>
  <si>
    <r>
      <t>Description des objectifs opérationnels du projet</t>
    </r>
    <r>
      <rPr>
        <sz val="11"/>
        <color rgb="FF000000"/>
        <rFont val="Calibri"/>
        <family val="2"/>
        <charset val="1"/>
      </rPr>
      <t>(8 maximum)</t>
    </r>
  </si>
  <si>
    <t>- page 8 -</t>
  </si>
  <si>
    <r>
      <t>Description des points forts du projet</t>
    </r>
    <r>
      <rPr>
        <sz val="11"/>
        <color rgb="FF000000"/>
        <rFont val="Calibri"/>
        <family val="2"/>
        <charset val="1"/>
      </rPr>
      <t>(8 maximum)</t>
    </r>
  </si>
  <si>
    <r>
      <t>Description des points de vigilance</t>
    </r>
    <r>
      <rPr>
        <sz val="11"/>
        <color rgb="FF000000"/>
        <rFont val="Calibri"/>
        <family val="2"/>
        <charset val="1"/>
      </rPr>
      <t>(8 maximum)</t>
    </r>
  </si>
  <si>
    <t>- page 9 -</t>
  </si>
  <si>
    <t>TempsID</t>
  </si>
  <si>
    <t>Porteur</t>
  </si>
  <si>
    <t>Projet</t>
  </si>
  <si>
    <t>ID_Unique</t>
  </si>
  <si>
    <t>Rubrique</t>
  </si>
  <si>
    <t>Indicateur</t>
  </si>
  <si>
    <t>Valeur</t>
  </si>
  <si>
    <t>1 - identification</t>
  </si>
  <si>
    <t>Nom du porteur</t>
  </si>
  <si>
    <t>Code Porteur</t>
  </si>
  <si>
    <t>Nom du projet</t>
  </si>
  <si>
    <t>Code Projet</t>
  </si>
  <si>
    <t>Date début</t>
  </si>
  <si>
    <t>Date fin</t>
  </si>
  <si>
    <t>Année début</t>
  </si>
  <si>
    <t>Année Fin</t>
  </si>
  <si>
    <t>Exercices</t>
  </si>
  <si>
    <t>Pluriannualité</t>
  </si>
  <si>
    <t>2 -1 thématiques</t>
  </si>
  <si>
    <t>2 -2 thématiques</t>
  </si>
  <si>
    <t>Objectifs - 60 à 69 ans</t>
  </si>
  <si>
    <t>Objectifs - 70 à 79 ans</t>
  </si>
  <si>
    <t>Objectifs - 80 à 89 ans</t>
  </si>
  <si>
    <t>Objectifs - 90 ans et plus</t>
  </si>
  <si>
    <t>Objectifs - Bénéficiaires de l'APA</t>
  </si>
  <si>
    <t>Objectifs - Total bénéficiaires</t>
  </si>
  <si>
    <t>Objectifs - bénéficiaires  femmes</t>
  </si>
  <si>
    <t>Objectifs - bénéficiaires  hommes</t>
  </si>
  <si>
    <t>Objectifs - bénéficiaires  GIR 1 à 4</t>
  </si>
  <si>
    <t>Objectifs - bénéficiaires  GIR 5 et 6 et non GIRés</t>
  </si>
  <si>
    <t>5 - Mise en œuvre</t>
  </si>
  <si>
    <t>Partenaire - CLIC</t>
  </si>
  <si>
    <t>Partenaire - EHPAD, résidence autonomie</t>
  </si>
  <si>
    <t>Partenaire - SAAD</t>
  </si>
  <si>
    <t>Partenaire - CCAS</t>
  </si>
  <si>
    <t>Partenaires - Médecins</t>
  </si>
  <si>
    <t>Partenaire - Intercommunalité</t>
  </si>
  <si>
    <t>Partenaire - Média (radio locale…)</t>
  </si>
  <si>
    <t>Partenaire - Associations personnes âgées</t>
  </si>
  <si>
    <t>Partenaire - Hôpitaux…</t>
  </si>
  <si>
    <t>Partenaire - CAF</t>
  </si>
  <si>
    <t>Partenaire - Autres</t>
  </si>
  <si>
    <t>6 - Financement</t>
  </si>
  <si>
    <t>Budget - Coût de l'opération</t>
  </si>
  <si>
    <t>Budget - Sollicitation</t>
  </si>
  <si>
    <t>Budget - autres aides</t>
  </si>
  <si>
    <t>Budget - participation bénéficiaires</t>
  </si>
  <si>
    <t>Budget - autofinancement</t>
  </si>
  <si>
    <t>7 - Evaluation</t>
  </si>
  <si>
    <t>Réalisation - Total bénéficiaires</t>
  </si>
  <si>
    <t>Réalisation - bénéficiaires  GIR 1 à 4</t>
  </si>
  <si>
    <t>Réalisation - bénéficiaires  GIR 5 et 6 et non GIRés</t>
  </si>
  <si>
    <t>Réalisation - bénéficiaires  femmes</t>
  </si>
  <si>
    <t>Réalisation - bénéficiaires  hommes</t>
  </si>
  <si>
    <t>Réalisation - 60 à 69 ans</t>
  </si>
  <si>
    <t>Réalisation - 70 à 79 ans</t>
  </si>
  <si>
    <t>Réalisation - 80 ans et plus</t>
  </si>
  <si>
    <t>Réalisation - Bénéficiaires de l'APA</t>
  </si>
  <si>
    <t>10 -Evaluation n-1</t>
  </si>
  <si>
    <t>IDU</t>
  </si>
  <si>
    <t>Le récapitulatif ci-dessous s'alimentera automatiquement après remplissage des budgets détaillés</t>
  </si>
  <si>
    <t>Total Projet</t>
  </si>
  <si>
    <t>Cout de l'opération</t>
  </si>
  <si>
    <t>Soit un coût par bénéficiaire de :</t>
  </si>
  <si>
    <t>Autres aides</t>
  </si>
  <si>
    <t>Participation bénéficiaire</t>
  </si>
  <si>
    <t>Autofinancement</t>
  </si>
  <si>
    <t>- page 13 -</t>
  </si>
  <si>
    <t>BUDGET GLOBAL</t>
  </si>
  <si>
    <t>Recettes</t>
  </si>
  <si>
    <t>Poste</t>
  </si>
  <si>
    <t>Financements</t>
  </si>
  <si>
    <t>Subvention demandée</t>
  </si>
  <si>
    <t>Commune ou  EPCI</t>
  </si>
  <si>
    <t>Fondation de France</t>
  </si>
  <si>
    <t>… préciser si autres</t>
  </si>
  <si>
    <t>Gratuité demandée</t>
  </si>
  <si>
    <t>TOTAL DEPENSES DE L'EXERCICE</t>
  </si>
  <si>
    <t>TOTAL RECETTES DE L'EXERCICE</t>
  </si>
  <si>
    <t>- page 14 -</t>
  </si>
  <si>
    <t>Retour accueil</t>
  </si>
  <si>
    <t>9 - Grille d'analyse</t>
  </si>
  <si>
    <t>oui</t>
  </si>
  <si>
    <t>non</t>
  </si>
  <si>
    <t>Grille d'instruction des dossiers de demande de financement</t>
  </si>
  <si>
    <t>Présentation du projet</t>
  </si>
  <si>
    <t>Code dossier</t>
  </si>
  <si>
    <t>Date de réception</t>
  </si>
  <si>
    <t>Intitulé du projet</t>
  </si>
  <si>
    <t>Porteur du projet</t>
  </si>
  <si>
    <t>Axe</t>
  </si>
  <si>
    <t>Type d'action</t>
  </si>
  <si>
    <t>Territoire</t>
  </si>
  <si>
    <t>Communes</t>
  </si>
  <si>
    <t>- page 15 -</t>
  </si>
  <si>
    <t>Eligibilité du projet</t>
  </si>
  <si>
    <t>L'action cible les thématiques éligibles (actions collectives de prévention)</t>
  </si>
  <si>
    <t>L'action est exclusivement concernée par l'axe 6
(pas d'autres axes de la conférence des financeurs)</t>
  </si>
  <si>
    <t>Le porteur est bien éligible au regard du cahier des charges</t>
  </si>
  <si>
    <t>Le financement concerne une opération spécifique et ponctuelle
(pas de financement structurel, ni pérenne)</t>
  </si>
  <si>
    <t>- page 16 -</t>
  </si>
  <si>
    <t>Notation du projet</t>
  </si>
  <si>
    <t>Grille de notation</t>
  </si>
  <si>
    <t>= très faible</t>
  </si>
  <si>
    <t>= faible</t>
  </si>
  <si>
    <t>= moyen</t>
  </si>
  <si>
    <t>= élevé</t>
  </si>
  <si>
    <t>= très élevé</t>
  </si>
  <si>
    <t>Objectifs</t>
  </si>
  <si>
    <t>Les objectifs sont-ils posés ?</t>
  </si>
  <si>
    <t>Quel est le niveau de pertinence des objectifs ?</t>
  </si>
  <si>
    <t>La population cible est-elle repérée ?</t>
  </si>
  <si>
    <t>Quel est le niveau de pertinence de la population cible ?</t>
  </si>
  <si>
    <t>Le projet est-il innovant ?</t>
  </si>
  <si>
    <t>Quel est le degré d'innovation du projet ?</t>
  </si>
  <si>
    <t>Méthode</t>
  </si>
  <si>
    <t>L'analyse des besoins est-elle faite ?</t>
  </si>
  <si>
    <t>Quel est le niveau de pertinence de l'analyse ?</t>
  </si>
  <si>
    <t>Le territoire est-il identifié ?</t>
  </si>
  <si>
    <t>Quel est le niveau de pertinence du territoire ?</t>
  </si>
  <si>
    <t>Mise en œuvre</t>
  </si>
  <si>
    <t>Un partenaire est-il associé ?</t>
  </si>
  <si>
    <t>A quel niveau est-il associé ?</t>
  </si>
  <si>
    <t>Le projet est-il précisément planifié ?</t>
  </si>
  <si>
    <t>Le calendrier est-il réaliste ?</t>
  </si>
  <si>
    <t>Les mesures sont-elles dimensionnées ?</t>
  </si>
  <si>
    <t>Les mesures répondent-elles aux objectifs ?</t>
  </si>
  <si>
    <t>Moyens</t>
  </si>
  <si>
    <t>Quel est le niveau de connaissance du promoteur …</t>
  </si>
  <si>
    <t>… des thématiques</t>
  </si>
  <si>
    <t>… du public cible</t>
  </si>
  <si>
    <t>Quel le niveau d'adéquation des moyens suivants :</t>
  </si>
  <si>
    <t>Budget ?</t>
  </si>
  <si>
    <t>Matériel ?</t>
  </si>
  <si>
    <t>Equipe interne ?</t>
  </si>
  <si>
    <t>Des intervenants externes sont-ils nécessaires ?</t>
  </si>
  <si>
    <t>Quel est le niveau de mobilisation de ces intervenants ?</t>
  </si>
  <si>
    <t>Suivi - Evaluation</t>
  </si>
  <si>
    <t>Les modalités d'évaluation sont-elles précisées ?</t>
  </si>
  <si>
    <t>Quel est le niveau de pertinence de cette évaluation ?</t>
  </si>
  <si>
    <t>Le projet est-il pérenne ?</t>
  </si>
  <si>
    <t>Rappel du coût par bénéficiaire</t>
  </si>
  <si>
    <t>Le projet est-il reproductible ?</t>
  </si>
  <si>
    <t>Quel est le niveau de pertinence de ce coût ?</t>
  </si>
  <si>
    <t>- page 17 -</t>
  </si>
  <si>
    <t>Note globale</t>
  </si>
  <si>
    <t>/10</t>
  </si>
  <si>
    <t>Synthèse de l'instruction</t>
  </si>
  <si>
    <t>Moyenne</t>
  </si>
  <si>
    <t>Décision Financeurs</t>
  </si>
  <si>
    <t>Etat de la demande</t>
  </si>
  <si>
    <t>Montant demandé</t>
  </si>
  <si>
    <t>Montant accordé</t>
  </si>
  <si>
    <t>Répartition des financements</t>
  </si>
  <si>
    <t>CFPPA</t>
  </si>
  <si>
    <t>Motif du refus</t>
  </si>
  <si>
    <t>acceptée</t>
  </si>
  <si>
    <t>demande de compléments</t>
  </si>
  <si>
    <t>- page 18 -</t>
  </si>
  <si>
    <t>refusée</t>
  </si>
  <si>
    <t>Partenaires associées au projet</t>
  </si>
  <si>
    <t>CCAS, Mairies</t>
  </si>
  <si>
    <t>Si autre précisez</t>
  </si>
  <si>
    <t>- page 10 -</t>
  </si>
  <si>
    <t>Modalités générales de fonctionnement</t>
  </si>
  <si>
    <t>- page 11 -</t>
  </si>
  <si>
    <t>- page 12 -</t>
  </si>
  <si>
    <t>10 - Evaluation</t>
  </si>
  <si>
    <t>Page concernant uniquement les actions des années précédentes</t>
  </si>
  <si>
    <t>Evaluation de l'action si déjà mise en place</t>
  </si>
  <si>
    <t>Bilan du projet</t>
  </si>
  <si>
    <t>Nombre d’actions réalisées /
Nombre de d’actions prévues</t>
  </si>
  <si>
    <t>Nombre de participants touchés /
 Nombre participants envisagés</t>
  </si>
  <si>
    <t>Points forts</t>
  </si>
  <si>
    <t>Points faibles</t>
  </si>
  <si>
    <t>Perspectives</t>
  </si>
  <si>
    <t>SAAD</t>
  </si>
  <si>
    <t>EHPAD, résidences autonomies</t>
  </si>
  <si>
    <t>Médecins</t>
  </si>
  <si>
    <t>Hôpitaux</t>
  </si>
  <si>
    <t>Associations personnes agées</t>
  </si>
  <si>
    <t>Média (radio locales...)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</si>
</sst>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quot;_-;\-* #,##0.00\ &quot;€&quot;_-;_-* &quot;-&quot;??\ &quot;€&quot;_-;_-@_-"/>
    <numFmt numFmtId="164" formatCode="_-* #,##0.00,_€_-;\-* #,##0.00,_€_-;_-* \-??\ _€_-;_-@_-"/>
    <numFmt numFmtId="165" formatCode="_-* #,##0.00,\€_-;\-* #,##0.00,\€_-;_-* \-??&quot; €&quot;_-;_-@_-"/>
    <numFmt numFmtId="166" formatCode="0#\ ##\ ##\ ##\ ##"/>
    <numFmt numFmtId="167" formatCode="_-* #,##0,\€_-;\-* #,##0,\€_-;_-* \-??&quot; €&quot;_-;_-@_-"/>
    <numFmt numFmtId="168" formatCode="0.0"/>
    <numFmt numFmtId="169" formatCode="#,##0.00,\€"/>
    <numFmt numFmtId="170" formatCode="#,##0.00\ &quot;€&quot;"/>
  </numFmts>
  <fonts count="62" x14ac:knownFonts="1">
    <font>
      <sz val="11"/>
      <color rgb="FF000000"/>
      <name val="Calibri"/>
      <family val="2"/>
      <charset val="1"/>
    </font>
    <font>
      <sz val="10"/>
      <name val="Arial"/>
      <family val="2"/>
      <charset val="1"/>
    </font>
    <font>
      <b/>
      <sz val="14"/>
      <color rgb="FF000000"/>
      <name val="Arial Narrow"/>
      <family val="2"/>
      <charset val="1"/>
    </font>
    <font>
      <sz val="11"/>
      <color rgb="FF000000"/>
      <name val="Arial Narrow"/>
      <family val="2"/>
      <charset val="1"/>
    </font>
    <font>
      <i/>
      <sz val="8"/>
      <color rgb="FF000000"/>
      <name val="Arial Narrow"/>
      <family val="2"/>
      <charset val="1"/>
    </font>
    <font>
      <sz val="14"/>
      <color rgb="FF000000"/>
      <name val="Arial Narrow"/>
      <family val="2"/>
      <charset val="1"/>
    </font>
    <font>
      <b/>
      <sz val="11"/>
      <color rgb="FF000000"/>
      <name val="Arial Narrow"/>
      <family val="2"/>
      <charset val="1"/>
    </font>
    <font>
      <b/>
      <sz val="10"/>
      <color rgb="FF000000"/>
      <name val="Arial Narrow"/>
      <family val="2"/>
      <charset val="1"/>
    </font>
    <font>
      <sz val="10"/>
      <color rgb="FF000000"/>
      <name val="Arial Narrow"/>
      <family val="2"/>
      <charset val="1"/>
    </font>
    <font>
      <b/>
      <sz val="8"/>
      <color rgb="FF000000"/>
      <name val="Arial Narrow"/>
      <family val="2"/>
      <charset val="1"/>
    </font>
    <font>
      <b/>
      <i/>
      <sz val="8"/>
      <color rgb="FFAFABAB"/>
      <name val="Arial Narrow"/>
      <family val="2"/>
      <charset val="1"/>
    </font>
    <font>
      <sz val="9"/>
      <color rgb="FF000000"/>
      <name val="Arial Narrow"/>
      <family val="2"/>
      <charset val="1"/>
    </font>
    <font>
      <b/>
      <sz val="9"/>
      <color rgb="FF000000"/>
      <name val="Arial Narrow"/>
      <family val="2"/>
      <charset val="1"/>
    </font>
    <font>
      <b/>
      <i/>
      <sz val="14"/>
      <color rgb="FF000000"/>
      <name val="Arial Narrow"/>
      <family val="2"/>
      <charset val="1"/>
    </font>
    <font>
      <b/>
      <sz val="14"/>
      <color rgb="FFFF0000"/>
      <name val="Arial Narrow"/>
      <family val="2"/>
      <charset val="1"/>
    </font>
    <font>
      <i/>
      <sz val="14"/>
      <color rgb="FF000000"/>
      <name val="Arial Narrow"/>
      <family val="2"/>
      <charset val="1"/>
    </font>
    <font>
      <i/>
      <sz val="14"/>
      <color rgb="FFC00000"/>
      <name val="Arial Narrow"/>
      <family val="2"/>
      <charset val="1"/>
    </font>
    <font>
      <b/>
      <i/>
      <sz val="14"/>
      <color rgb="FFFF0000"/>
      <name val="Arial Narrow"/>
      <family val="2"/>
      <charset val="1"/>
    </font>
    <font>
      <i/>
      <u/>
      <sz val="14"/>
      <color rgb="FF000000"/>
      <name val="Arial Narrow"/>
      <family val="2"/>
      <charset val="1"/>
    </font>
    <font>
      <sz val="14"/>
      <color rgb="FFC00000"/>
      <name val="Arial Narrow"/>
      <family val="2"/>
      <charset val="1"/>
    </font>
    <font>
      <b/>
      <i/>
      <sz val="14"/>
      <color rgb="FFC00000"/>
      <name val="Arial Narrow"/>
      <family val="2"/>
      <charset val="1"/>
    </font>
    <font>
      <b/>
      <sz val="14"/>
      <color rgb="FFC00000"/>
      <name val="Arial Narrow"/>
      <family val="2"/>
      <charset val="1"/>
    </font>
    <font>
      <b/>
      <sz val="11"/>
      <color rgb="FF000000"/>
      <name val="Calibri"/>
      <family val="2"/>
      <charset val="1"/>
    </font>
    <font>
      <sz val="18"/>
      <color rgb="FF000000"/>
      <name val="Calibri"/>
      <family val="2"/>
      <charset val="1"/>
    </font>
    <font>
      <b/>
      <sz val="13"/>
      <color rgb="FF000000"/>
      <name val="Arial Narrow"/>
      <family val="2"/>
      <charset val="1"/>
    </font>
    <font>
      <sz val="8"/>
      <color rgb="FF000000"/>
      <name val="Calibri"/>
      <family val="2"/>
      <charset val="1"/>
    </font>
    <font>
      <b/>
      <i/>
      <sz val="11"/>
      <color rgb="FF000000"/>
      <name val="Calibri"/>
      <family val="2"/>
      <charset val="1"/>
    </font>
    <font>
      <b/>
      <sz val="11"/>
      <color rgb="FFFFFFFF"/>
      <name val="Calibri"/>
      <family val="2"/>
      <charset val="1"/>
    </font>
    <font>
      <sz val="11"/>
      <color rgb="FFFFFFFF"/>
      <name val="Calibri"/>
      <family val="2"/>
      <charset val="1"/>
    </font>
    <font>
      <u/>
      <sz val="11"/>
      <color rgb="FF0563C1"/>
      <name val="Calibri"/>
      <family val="2"/>
      <charset val="1"/>
    </font>
    <font>
      <i/>
      <sz val="11"/>
      <color rgb="FF000000"/>
      <name val="Calibri"/>
      <family val="2"/>
      <charset val="1"/>
    </font>
    <font>
      <sz val="11"/>
      <color rgb="FFFF0000"/>
      <name val="Calibri"/>
      <family val="2"/>
      <charset val="1"/>
    </font>
    <font>
      <sz val="11"/>
      <color rgb="FF808080"/>
      <name val="Calibri"/>
      <family val="2"/>
      <charset val="1"/>
    </font>
    <font>
      <sz val="11"/>
      <color rgb="FFAFABAB"/>
      <name val="Calibri"/>
      <family val="2"/>
      <charset val="1"/>
    </font>
    <font>
      <i/>
      <sz val="11"/>
      <color rgb="FFFF0000"/>
      <name val="Arial Narrow"/>
      <family val="2"/>
      <charset val="1"/>
    </font>
    <font>
      <b/>
      <sz val="11"/>
      <color rgb="FF808080"/>
      <name val="Calibri"/>
      <family val="2"/>
      <charset val="1"/>
    </font>
    <font>
      <b/>
      <i/>
      <sz val="10"/>
      <color rgb="FF000000"/>
      <name val="Calibri"/>
      <family val="2"/>
      <charset val="1"/>
    </font>
    <font>
      <b/>
      <sz val="12"/>
      <name val="Arial Narrow"/>
      <family val="2"/>
      <charset val="1"/>
    </font>
    <font>
      <sz val="9"/>
      <color rgb="FF000000"/>
      <name val="Calibri"/>
      <family val="2"/>
      <charset val="1"/>
    </font>
    <font>
      <sz val="11"/>
      <color rgb="FFFFFFFF"/>
      <name val="Arial Narrow"/>
      <family val="2"/>
      <charset val="1"/>
    </font>
    <font>
      <sz val="8"/>
      <color rgb="FFFFFFFF"/>
      <name val="Arial Narrow"/>
      <family val="2"/>
      <charset val="1"/>
    </font>
    <font>
      <b/>
      <u/>
      <sz val="11"/>
      <color rgb="FF000000"/>
      <name val="Calibri"/>
      <family val="2"/>
      <charset val="1"/>
    </font>
    <font>
      <sz val="10"/>
      <color rgb="FF000000"/>
      <name val="Calibri"/>
      <family val="2"/>
      <charset val="1"/>
    </font>
    <font>
      <i/>
      <sz val="10"/>
      <color rgb="FF000000"/>
      <name val="Calibri"/>
      <family val="2"/>
      <charset val="1"/>
    </font>
    <font>
      <sz val="10"/>
      <color rgb="FFFFFFFF"/>
      <name val="Calibri"/>
      <family val="2"/>
      <charset val="1"/>
    </font>
    <font>
      <i/>
      <sz val="10"/>
      <color rgb="FFFFFFFF"/>
      <name val="Calibri"/>
      <family val="2"/>
      <charset val="1"/>
    </font>
    <font>
      <b/>
      <sz val="15"/>
      <color rgb="FF000000"/>
      <name val="Calibri"/>
      <family val="2"/>
      <charset val="1"/>
    </font>
    <font>
      <b/>
      <sz val="20"/>
      <color rgb="FF000000"/>
      <name val="Calibri"/>
      <family val="2"/>
      <charset val="1"/>
    </font>
    <font>
      <b/>
      <sz val="14"/>
      <color rgb="FF000000"/>
      <name val="Calibri"/>
      <family val="2"/>
      <charset val="1"/>
    </font>
    <font>
      <i/>
      <sz val="8"/>
      <color rgb="FF000000"/>
      <name val="Calibri"/>
      <family val="2"/>
      <charset val="1"/>
    </font>
    <font>
      <b/>
      <sz val="9"/>
      <color rgb="FF000000"/>
      <name val="Calibri"/>
      <family val="2"/>
      <charset val="1"/>
    </font>
    <font>
      <u/>
      <sz val="11"/>
      <color rgb="FFAFABAB"/>
      <name val="Calibri"/>
      <family val="2"/>
      <charset val="1"/>
    </font>
    <font>
      <b/>
      <sz val="12"/>
      <color rgb="FF000000"/>
      <name val="Calibri"/>
      <family val="2"/>
      <charset val="1"/>
    </font>
    <font>
      <sz val="9"/>
      <color rgb="FFFFFFFF"/>
      <name val="Calibri"/>
      <family val="2"/>
      <charset val="1"/>
    </font>
    <font>
      <b/>
      <sz val="12"/>
      <name val="Calibri"/>
      <family val="2"/>
      <charset val="1"/>
    </font>
    <font>
      <b/>
      <sz val="9"/>
      <name val="Calibri"/>
      <family val="2"/>
      <charset val="1"/>
    </font>
    <font>
      <b/>
      <sz val="11"/>
      <name val="Calibri"/>
      <family val="2"/>
      <charset val="1"/>
    </font>
    <font>
      <sz val="11"/>
      <name val="Calibri"/>
      <family val="2"/>
      <charset val="1"/>
    </font>
    <font>
      <sz val="11"/>
      <color rgb="FF000000"/>
      <name val="Calibri"/>
      <family val="2"/>
      <charset val="1"/>
    </font>
    <font>
      <b/>
      <i/>
      <sz val="9"/>
      <color rgb="FFAFABAB"/>
      <name val="Arial Narrow"/>
      <family val="2"/>
      <charset val="1"/>
    </font>
    <font>
      <b/>
      <sz val="11"/>
      <color rgb="FFFF0000"/>
      <name val="Calibri"/>
      <family val="2"/>
      <charset val="1"/>
    </font>
    <font>
      <i/>
      <sz val="10"/>
      <color theme="1"/>
      <name val="Calibri"/>
      <family val="2"/>
      <scheme val="minor"/>
    </font>
  </fonts>
  <fills count="29">
    <fill>
      <patternFill patternType="none"/>
    </fill>
    <fill>
      <patternFill patternType="gray125"/>
    </fill>
    <fill>
      <patternFill patternType="solid">
        <fgColor rgb="FF000000"/>
        <bgColor rgb="FF003300"/>
      </patternFill>
    </fill>
    <fill>
      <patternFill patternType="solid">
        <fgColor rgb="FF44546A"/>
        <bgColor rgb="FF385623"/>
      </patternFill>
    </fill>
    <fill>
      <patternFill patternType="solid">
        <fgColor rgb="FFD6DCE5"/>
        <bgColor rgb="FFD9D9D9"/>
      </patternFill>
    </fill>
    <fill>
      <patternFill patternType="solid">
        <fgColor rgb="FFFFFFFF"/>
        <bgColor rgb="FFF2F2F2"/>
      </patternFill>
    </fill>
    <fill>
      <patternFill patternType="solid">
        <fgColor rgb="FFD0CECE"/>
        <bgColor rgb="FFD9D9D9"/>
      </patternFill>
    </fill>
    <fill>
      <patternFill patternType="solid">
        <fgColor rgb="FFF2F2F2"/>
        <bgColor rgb="FFE7E6E6"/>
      </patternFill>
    </fill>
    <fill>
      <patternFill patternType="solid">
        <fgColor rgb="FFFFCCFF"/>
        <bgColor rgb="FFFFC7CE"/>
      </patternFill>
    </fill>
    <fill>
      <patternFill patternType="solid">
        <fgColor rgb="FF808080"/>
        <bgColor rgb="FF548235"/>
      </patternFill>
    </fill>
    <fill>
      <patternFill patternType="solid">
        <fgColor rgb="FFD9D9D9"/>
        <bgColor rgb="FFD6DCE5"/>
      </patternFill>
    </fill>
    <fill>
      <patternFill patternType="solid">
        <fgColor rgb="FFE7E6E6"/>
        <bgColor rgb="FFDEEBF7"/>
      </patternFill>
    </fill>
    <fill>
      <patternFill patternType="solid">
        <fgColor rgb="FFFFF2CC"/>
        <bgColor rgb="FFFBE5D6"/>
      </patternFill>
    </fill>
    <fill>
      <patternFill patternType="solid">
        <fgColor rgb="FFC5E0B4"/>
        <bgColor rgb="FFC6EFCE"/>
      </patternFill>
    </fill>
    <fill>
      <patternFill patternType="solid">
        <fgColor rgb="FFFFC000"/>
        <bgColor rgb="FFFF9966"/>
      </patternFill>
    </fill>
    <fill>
      <patternFill patternType="solid">
        <fgColor rgb="FFE2F0D9"/>
        <bgColor rgb="FFE7E6E6"/>
      </patternFill>
    </fill>
    <fill>
      <patternFill patternType="solid">
        <fgColor rgb="FFDEEBF7"/>
        <bgColor rgb="FFE7E6E6"/>
      </patternFill>
    </fill>
    <fill>
      <patternFill patternType="solid">
        <fgColor rgb="FFC00000"/>
        <bgColor rgb="FF9C0006"/>
      </patternFill>
    </fill>
    <fill>
      <patternFill patternType="solid">
        <fgColor rgb="FFFF3F3F"/>
        <bgColor rgb="FFED7D31"/>
      </patternFill>
    </fill>
    <fill>
      <patternFill patternType="solid">
        <fgColor rgb="FFFFE699"/>
        <bgColor rgb="FFFFF2CC"/>
      </patternFill>
    </fill>
    <fill>
      <patternFill patternType="solid">
        <fgColor rgb="FFBDD7EE"/>
        <bgColor rgb="FFD6DCE5"/>
      </patternFill>
    </fill>
    <fill>
      <patternFill patternType="solid">
        <fgColor theme="5" tint="0.59999389629810485"/>
        <bgColor rgb="FFF2F2F2"/>
      </patternFill>
    </fill>
    <fill>
      <patternFill patternType="solid">
        <fgColor theme="0" tint="-0.499984740745262"/>
        <bgColor indexed="64"/>
      </patternFill>
    </fill>
    <fill>
      <patternFill patternType="solid">
        <fgColor theme="0" tint="-0.499984740745262"/>
        <bgColor rgb="FF548235"/>
      </patternFill>
    </fill>
    <fill>
      <patternFill patternType="solid">
        <fgColor theme="0"/>
        <bgColor indexed="64"/>
      </patternFill>
    </fill>
    <fill>
      <patternFill patternType="solid">
        <fgColor theme="0" tint="-0.14999847407452621"/>
        <bgColor rgb="FFA9D18E"/>
      </patternFill>
    </fill>
    <fill>
      <patternFill patternType="solid">
        <fgColor theme="7" tint="0.59999389629810485"/>
        <bgColor indexed="64"/>
      </patternFill>
    </fill>
    <fill>
      <patternFill patternType="solid">
        <fgColor theme="0"/>
        <bgColor rgb="FFC6EFCE"/>
      </patternFill>
    </fill>
    <fill>
      <patternFill patternType="solid">
        <fgColor theme="4" tint="0.59999389629810485"/>
        <bgColor indexed="64"/>
      </patternFill>
    </fill>
  </fills>
  <borders count="94">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hair">
        <color auto="1"/>
      </bottom>
      <diagonal/>
    </border>
    <border>
      <left/>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ck">
        <color auto="1"/>
      </left>
      <right style="thick">
        <color auto="1"/>
      </right>
      <top style="thick">
        <color auto="1"/>
      </top>
      <bottom style="thick">
        <color auto="1"/>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top style="hair">
        <color auto="1"/>
      </top>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medium">
        <color auto="1"/>
      </right>
      <top style="medium">
        <color auto="1"/>
      </top>
      <bottom style="hair">
        <color auto="1"/>
      </bottom>
      <diagonal/>
    </border>
    <border>
      <left style="thick">
        <color rgb="FF548235"/>
      </left>
      <right style="thick">
        <color rgb="FF548235"/>
      </right>
      <top style="thick">
        <color rgb="FF548235"/>
      </top>
      <bottom style="thick">
        <color rgb="FF548235"/>
      </bottom>
      <diagonal/>
    </border>
    <border>
      <left/>
      <right/>
      <top style="thin">
        <color auto="1"/>
      </top>
      <bottom style="thick">
        <color auto="1"/>
      </bottom>
      <diagonal/>
    </border>
    <border>
      <left/>
      <right/>
      <top style="thick">
        <color auto="1"/>
      </top>
      <bottom style="hair">
        <color auto="1"/>
      </bottom>
      <diagonal/>
    </border>
    <border>
      <left/>
      <right/>
      <top style="hair">
        <color auto="1"/>
      </top>
      <bottom style="medium">
        <color auto="1"/>
      </bottom>
      <diagonal/>
    </border>
    <border>
      <left style="medium">
        <color rgb="FF548235"/>
      </left>
      <right style="medium">
        <color rgb="FF548235"/>
      </right>
      <top style="medium">
        <color rgb="FF548235"/>
      </top>
      <bottom style="medium">
        <color rgb="FF548235"/>
      </bottom>
      <diagonal/>
    </border>
    <border>
      <left style="thick">
        <color rgb="FFFF99FF"/>
      </left>
      <right style="thick">
        <color rgb="FFFF99FF"/>
      </right>
      <top style="thick">
        <color rgb="FFFF99FF"/>
      </top>
      <bottom style="thick">
        <color rgb="FFFF99FF"/>
      </bottom>
      <diagonal/>
    </border>
    <border>
      <left/>
      <right/>
      <top style="thin">
        <color rgb="FFFFC000"/>
      </top>
      <bottom/>
      <diagonal/>
    </border>
    <border>
      <left/>
      <right/>
      <top style="thin">
        <color rgb="FFFFC000"/>
      </top>
      <bottom style="thin">
        <color rgb="FFFFC000"/>
      </bottom>
      <diagonal/>
    </border>
    <border>
      <left style="thick">
        <color rgb="FFC00000"/>
      </left>
      <right style="thick">
        <color rgb="FFC00000"/>
      </right>
      <top style="thick">
        <color rgb="FFC00000"/>
      </top>
      <bottom style="thick">
        <color rgb="FFC00000"/>
      </bottom>
      <diagonal/>
    </border>
    <border>
      <left/>
      <right style="hair">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hair">
        <color auto="1"/>
      </right>
      <top style="hair">
        <color auto="1"/>
      </top>
      <bottom style="hair">
        <color auto="1"/>
      </bottom>
      <diagonal/>
    </border>
    <border>
      <left style="medium">
        <color auto="1"/>
      </left>
      <right/>
      <top style="hair">
        <color auto="1"/>
      </top>
      <bottom style="medium">
        <color auto="1"/>
      </bottom>
      <diagonal/>
    </border>
    <border>
      <left style="medium">
        <color auto="1"/>
      </left>
      <right style="hair">
        <color auto="1"/>
      </right>
      <top style="hair">
        <color auto="1"/>
      </top>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bottom style="hair">
        <color auto="1"/>
      </bottom>
      <diagonal/>
    </border>
    <border>
      <left style="medium">
        <color auto="1"/>
      </left>
      <right style="thin">
        <color auto="1"/>
      </right>
      <top/>
      <bottom style="hair">
        <color auto="1"/>
      </bottom>
      <diagonal/>
    </border>
    <border>
      <left style="medium">
        <color auto="1"/>
      </left>
      <right/>
      <top style="hair">
        <color auto="1"/>
      </top>
      <bottom/>
      <diagonal/>
    </border>
    <border>
      <left style="medium">
        <color auto="1"/>
      </left>
      <right style="thin">
        <color auto="1"/>
      </right>
      <top/>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hair">
        <color auto="1"/>
      </left>
      <right style="medium">
        <color auto="1"/>
      </right>
      <top style="hair">
        <color auto="1"/>
      </top>
      <bottom style="hair">
        <color auto="1"/>
      </bottom>
      <diagonal/>
    </border>
    <border>
      <left style="thick">
        <color rgb="FF44546A"/>
      </left>
      <right style="thick">
        <color rgb="FF44546A"/>
      </right>
      <top style="thick">
        <color rgb="FF44546A"/>
      </top>
      <bottom style="thick">
        <color rgb="FF44546A"/>
      </bottom>
      <diagonal/>
    </border>
    <border>
      <left style="thin">
        <color auto="1"/>
      </left>
      <right style="medium">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bottom style="hair">
        <color auto="1"/>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medium">
        <color auto="1"/>
      </top>
      <bottom style="medium">
        <color auto="1"/>
      </bottom>
      <diagonal/>
    </border>
    <border>
      <left style="hair">
        <color auto="1"/>
      </left>
      <right/>
      <top style="hair">
        <color auto="1"/>
      </top>
      <bottom style="hair">
        <color auto="1"/>
      </bottom>
      <diagonal/>
    </border>
    <border>
      <left style="hair">
        <color auto="1"/>
      </left>
      <right/>
      <top style="hair">
        <color auto="1"/>
      </top>
      <bottom/>
      <diagonal/>
    </border>
    <border>
      <left style="hair">
        <color auto="1"/>
      </left>
      <right/>
      <top/>
      <bottom/>
      <diagonal/>
    </border>
    <border>
      <left style="hair">
        <color auto="1"/>
      </left>
      <right/>
      <top style="hair">
        <color auto="1"/>
      </top>
      <bottom style="medium">
        <color auto="1"/>
      </bottom>
      <diagonal/>
    </border>
    <border>
      <left style="thick">
        <color rgb="FFED7D31"/>
      </left>
      <right style="thick">
        <color rgb="FFED7D31"/>
      </right>
      <top style="thick">
        <color rgb="FFED7D31"/>
      </top>
      <bottom style="thick">
        <color rgb="FFED7D31"/>
      </bottom>
      <diagonal/>
    </border>
    <border>
      <left style="hair">
        <color auto="1"/>
      </left>
      <right style="thin">
        <color auto="1"/>
      </right>
      <top style="thin">
        <color auto="1"/>
      </top>
      <bottom style="thin">
        <color auto="1"/>
      </bottom>
      <diagonal/>
    </border>
    <border>
      <left/>
      <right style="thick">
        <color rgb="FF44546A"/>
      </right>
      <top/>
      <bottom/>
      <diagonal/>
    </border>
    <border>
      <left/>
      <right/>
      <top style="hair">
        <color auto="1"/>
      </top>
      <bottom style="thin">
        <color indexed="64"/>
      </bottom>
      <diagonal/>
    </border>
    <border>
      <left/>
      <right/>
      <top style="thin">
        <color indexed="64"/>
      </top>
      <bottom style="hair">
        <color auto="1"/>
      </bottom>
      <diagonal/>
    </border>
    <border>
      <left/>
      <right style="thin">
        <color indexed="64"/>
      </right>
      <top style="thin">
        <color indexed="64"/>
      </top>
      <bottom style="hair">
        <color auto="1"/>
      </bottom>
      <diagonal/>
    </border>
    <border>
      <left/>
      <right style="thin">
        <color indexed="64"/>
      </right>
      <top style="hair">
        <color auto="1"/>
      </top>
      <bottom style="thin">
        <color indexed="64"/>
      </bottom>
      <diagonal/>
    </border>
    <border>
      <left/>
      <right style="hair">
        <color auto="1"/>
      </right>
      <top style="hair">
        <color auto="1"/>
      </top>
      <bottom/>
      <diagonal/>
    </border>
    <border>
      <left/>
      <right style="hair">
        <color auto="1"/>
      </right>
      <top/>
      <bottom style="hair">
        <color auto="1"/>
      </bottom>
      <diagonal/>
    </border>
    <border>
      <left style="hair">
        <color auto="1"/>
      </left>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s>
  <cellStyleXfs count="6">
    <xf numFmtId="0" fontId="0" fillId="0" borderId="0"/>
    <xf numFmtId="164" fontId="58" fillId="0" borderId="0" applyBorder="0" applyProtection="0"/>
    <xf numFmtId="165" fontId="58" fillId="0" borderId="0" applyBorder="0" applyProtection="0"/>
    <xf numFmtId="9" fontId="58" fillId="0" borderId="0" applyBorder="0" applyProtection="0"/>
    <xf numFmtId="0" fontId="29" fillId="0" borderId="0" applyBorder="0" applyProtection="0"/>
    <xf numFmtId="0" fontId="1" fillId="0" borderId="0"/>
  </cellStyleXfs>
  <cellXfs count="461">
    <xf numFmtId="0" fontId="0" fillId="0" borderId="0" xfId="0"/>
    <xf numFmtId="0" fontId="3" fillId="0" borderId="0" xfId="0" applyFont="1" applyAlignment="1">
      <alignment horizontal="left" vertical="center"/>
    </xf>
    <xf numFmtId="0" fontId="3" fillId="0" borderId="0" xfId="0" applyFont="1" applyAlignment="1">
      <alignment horizontal="center" vertical="center"/>
    </xf>
    <xf numFmtId="0" fontId="0" fillId="5" borderId="0" xfId="0" applyFill="1"/>
    <xf numFmtId="0" fontId="5" fillId="7" borderId="16" xfId="0" applyFont="1" applyFill="1" applyBorder="1"/>
    <xf numFmtId="0" fontId="5" fillId="7" borderId="17" xfId="0" applyFont="1" applyFill="1" applyBorder="1"/>
    <xf numFmtId="0" fontId="5" fillId="7" borderId="18" xfId="0" applyFont="1" applyFill="1" applyBorder="1"/>
    <xf numFmtId="0" fontId="5" fillId="7" borderId="19" xfId="0" applyFont="1" applyFill="1" applyBorder="1"/>
    <xf numFmtId="0" fontId="5" fillId="7" borderId="0" xfId="0" applyFont="1" applyFill="1"/>
    <xf numFmtId="0" fontId="5" fillId="7" borderId="20" xfId="0" applyFont="1" applyFill="1" applyBorder="1"/>
    <xf numFmtId="0" fontId="15" fillId="0" borderId="0" xfId="0" applyFont="1" applyAlignment="1">
      <alignment vertical="center"/>
    </xf>
    <xf numFmtId="0" fontId="15" fillId="0" borderId="0" xfId="0" applyFont="1" applyAlignment="1">
      <alignment horizontal="center" vertical="center"/>
    </xf>
    <xf numFmtId="0" fontId="15" fillId="0" borderId="0" xfId="0" applyFont="1" applyAlignment="1">
      <alignment horizontal="left" vertical="center"/>
    </xf>
    <xf numFmtId="0" fontId="5" fillId="0" borderId="0" xfId="0" applyFont="1"/>
    <xf numFmtId="0" fontId="2" fillId="0" borderId="0" xfId="0" applyFont="1"/>
    <xf numFmtId="0" fontId="5" fillId="5" borderId="0" xfId="0" applyFont="1" applyFill="1"/>
    <xf numFmtId="0" fontId="5" fillId="5" borderId="0" xfId="0" applyFont="1" applyFill="1" applyAlignment="1">
      <alignment horizontal="left"/>
    </xf>
    <xf numFmtId="0" fontId="5" fillId="0" borderId="0" xfId="0" applyFont="1" applyAlignment="1">
      <alignment horizontal="center"/>
    </xf>
    <xf numFmtId="0" fontId="15" fillId="0" borderId="0" xfId="0" applyFont="1"/>
    <xf numFmtId="0" fontId="16" fillId="0" borderId="0" xfId="0" applyFont="1"/>
    <xf numFmtId="0" fontId="17" fillId="0" borderId="0" xfId="0" applyFont="1"/>
    <xf numFmtId="0" fontId="14" fillId="0" borderId="0" xfId="0" applyFont="1"/>
    <xf numFmtId="0" fontId="14" fillId="5" borderId="0" xfId="0" applyFont="1" applyFill="1"/>
    <xf numFmtId="0" fontId="18" fillId="0" borderId="0" xfId="0" applyFont="1"/>
    <xf numFmtId="0" fontId="15" fillId="5" borderId="0" xfId="0" applyFont="1" applyFill="1"/>
    <xf numFmtId="0" fontId="19" fillId="0" borderId="0" xfId="0" applyFont="1"/>
    <xf numFmtId="0" fontId="19" fillId="5" borderId="0" xfId="0" applyFont="1" applyFill="1"/>
    <xf numFmtId="0" fontId="15" fillId="5" borderId="0" xfId="0" applyFont="1" applyFill="1" applyAlignment="1">
      <alignment horizontal="left" vertical="center"/>
    </xf>
    <xf numFmtId="0" fontId="20" fillId="0" borderId="0" xfId="0" applyFont="1"/>
    <xf numFmtId="0" fontId="21" fillId="0" borderId="0" xfId="0" applyFont="1"/>
    <xf numFmtId="0" fontId="21" fillId="5" borderId="0" xfId="0" applyFont="1" applyFill="1"/>
    <xf numFmtId="0" fontId="0" fillId="0" borderId="0" xfId="0" applyBorder="1"/>
    <xf numFmtId="0" fontId="0" fillId="5" borderId="0" xfId="0" applyFill="1" applyBorder="1"/>
    <xf numFmtId="0" fontId="5" fillId="7" borderId="21" xfId="0" applyFont="1" applyFill="1" applyBorder="1"/>
    <xf numFmtId="0" fontId="5" fillId="7" borderId="22" xfId="0" applyFont="1" applyFill="1" applyBorder="1"/>
    <xf numFmtId="0" fontId="5" fillId="7" borderId="23" xfId="0" applyFont="1" applyFill="1" applyBorder="1"/>
    <xf numFmtId="0" fontId="0" fillId="9" borderId="0" xfId="0" applyFill="1"/>
    <xf numFmtId="0" fontId="23" fillId="9" borderId="0" xfId="0" applyFont="1" applyFill="1"/>
    <xf numFmtId="0" fontId="22"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xf>
    <xf numFmtId="0" fontId="0" fillId="0" borderId="0" xfId="0" applyAlignment="1">
      <alignment horizontal="left" vertical="center"/>
    </xf>
    <xf numFmtId="0" fontId="29" fillId="11" borderId="0" xfId="4" applyFont="1" applyFill="1" applyBorder="1" applyAlignment="1" applyProtection="1">
      <alignment horizontal="center" vertical="center"/>
    </xf>
    <xf numFmtId="0" fontId="0" fillId="0" borderId="0" xfId="0" applyProtection="1"/>
    <xf numFmtId="0" fontId="0" fillId="0" borderId="0" xfId="0" applyFont="1" applyProtection="1"/>
    <xf numFmtId="0" fontId="32" fillId="9" borderId="0" xfId="0" applyFont="1" applyFill="1" applyProtection="1"/>
    <xf numFmtId="0" fontId="28" fillId="9" borderId="0" xfId="0" applyFont="1" applyFill="1" applyProtection="1"/>
    <xf numFmtId="0" fontId="33" fillId="9" borderId="0" xfId="0" applyFont="1" applyFill="1" applyProtection="1"/>
    <xf numFmtId="0" fontId="22" fillId="0" borderId="0" xfId="0" applyFont="1" applyAlignment="1" applyProtection="1">
      <alignment vertical="center"/>
    </xf>
    <xf numFmtId="0" fontId="35" fillId="9" borderId="0" xfId="0" applyFont="1" applyFill="1" applyAlignme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6" fillId="0" borderId="3" xfId="0" applyFont="1" applyBorder="1" applyAlignment="1" applyProtection="1">
      <alignment vertical="center"/>
    </xf>
    <xf numFmtId="0" fontId="32" fillId="9" borderId="0" xfId="0" applyFont="1" applyFill="1" applyAlignment="1" applyProtection="1">
      <alignment vertical="center"/>
    </xf>
    <xf numFmtId="0" fontId="6" fillId="0" borderId="0" xfId="0" applyFont="1" applyBorder="1" applyAlignment="1" applyProtection="1">
      <alignment vertical="center"/>
    </xf>
    <xf numFmtId="0" fontId="6" fillId="0" borderId="12" xfId="0" applyFont="1" applyBorder="1" applyAlignment="1" applyProtection="1">
      <alignment vertical="center"/>
    </xf>
    <xf numFmtId="0" fontId="6" fillId="0" borderId="27" xfId="0" applyFont="1" applyBorder="1" applyAlignment="1" applyProtection="1">
      <alignment vertical="center"/>
    </xf>
    <xf numFmtId="0" fontId="6" fillId="0" borderId="10" xfId="0" applyFont="1" applyBorder="1" applyAlignment="1" applyProtection="1">
      <alignment vertical="center"/>
    </xf>
    <xf numFmtId="0" fontId="6" fillId="0" borderId="0" xfId="0" applyFont="1" applyBorder="1" applyProtection="1"/>
    <xf numFmtId="0" fontId="6" fillId="0" borderId="12" xfId="0" applyFont="1" applyBorder="1" applyProtection="1"/>
    <xf numFmtId="0" fontId="9" fillId="0" borderId="0" xfId="0" applyFont="1" applyBorder="1" applyAlignment="1" applyProtection="1">
      <alignment horizontal="left" vertical="center" wrapText="1"/>
    </xf>
    <xf numFmtId="0" fontId="9" fillId="0" borderId="0" xfId="0" applyFont="1" applyBorder="1" applyAlignment="1" applyProtection="1">
      <alignment horizontal="left" vertical="center" wrapText="1"/>
    </xf>
    <xf numFmtId="0" fontId="6" fillId="0" borderId="0" xfId="0" applyFont="1" applyBorder="1" applyProtection="1"/>
    <xf numFmtId="0" fontId="0" fillId="9" borderId="0" xfId="0" applyFill="1" applyProtection="1"/>
    <xf numFmtId="0" fontId="0" fillId="9" borderId="0" xfId="0" applyFont="1" applyFill="1"/>
    <xf numFmtId="0" fontId="27" fillId="9" borderId="0" xfId="0" applyFont="1" applyFill="1" applyAlignment="1">
      <alignment vertical="center"/>
    </xf>
    <xf numFmtId="0" fontId="0" fillId="0" borderId="0" xfId="0" applyAlignment="1">
      <alignment horizontal="center"/>
    </xf>
    <xf numFmtId="0" fontId="22" fillId="4" borderId="21" xfId="0" applyFont="1" applyFill="1" applyBorder="1" applyAlignment="1">
      <alignment horizontal="center" vertical="center"/>
    </xf>
    <xf numFmtId="0" fontId="28" fillId="0" borderId="0" xfId="0" applyFont="1" applyAlignment="1">
      <alignment vertical="center"/>
    </xf>
    <xf numFmtId="0" fontId="22" fillId="4" borderId="22" xfId="0" applyFont="1" applyFill="1" applyBorder="1" applyAlignment="1">
      <alignment horizontal="center" vertical="center"/>
    </xf>
    <xf numFmtId="0" fontId="0" fillId="4" borderId="2" xfId="0" applyFont="1" applyFill="1" applyBorder="1" applyAlignment="1">
      <alignment horizontal="center" vertical="center"/>
    </xf>
    <xf numFmtId="0" fontId="22" fillId="4" borderId="2" xfId="0" applyFont="1" applyFill="1" applyBorder="1" applyAlignment="1">
      <alignment horizontal="center" vertical="center"/>
    </xf>
    <xf numFmtId="0" fontId="28" fillId="5" borderId="0" xfId="0" applyFont="1" applyFill="1" applyAlignment="1">
      <alignment horizontal="center"/>
    </xf>
    <xf numFmtId="0" fontId="28" fillId="0" borderId="0" xfId="0" applyFont="1"/>
    <xf numFmtId="0" fontId="0" fillId="0" borderId="41" xfId="0" applyFont="1" applyBorder="1"/>
    <xf numFmtId="0" fontId="0" fillId="0" borderId="14" xfId="0" applyBorder="1"/>
    <xf numFmtId="0" fontId="28" fillId="0" borderId="0" xfId="0" applyFont="1" applyAlignment="1">
      <alignment horizontal="center"/>
    </xf>
    <xf numFmtId="0" fontId="0" fillId="0" borderId="42" xfId="0" applyFont="1" applyBorder="1"/>
    <xf numFmtId="0" fontId="0" fillId="14" borderId="0" xfId="0" applyFont="1" applyFill="1"/>
    <xf numFmtId="0" fontId="35" fillId="14" borderId="0" xfId="0" applyFont="1" applyFill="1" applyAlignment="1">
      <alignment vertical="center"/>
    </xf>
    <xf numFmtId="0" fontId="22" fillId="0" borderId="0" xfId="0" applyFont="1" applyAlignment="1">
      <alignment horizontal="left" vertical="center"/>
    </xf>
    <xf numFmtId="0" fontId="32" fillId="14" borderId="0" xfId="0" applyFont="1" applyFill="1" applyAlignment="1">
      <alignment horizontal="center" vertical="center"/>
    </xf>
    <xf numFmtId="0" fontId="32" fillId="14" borderId="0" xfId="0" applyFont="1" applyFill="1" applyAlignment="1">
      <alignment vertical="center"/>
    </xf>
    <xf numFmtId="3" fontId="6" fillId="0" borderId="0" xfId="0" applyNumberFormat="1" applyFont="1" applyAlignment="1">
      <alignment vertical="center"/>
    </xf>
    <xf numFmtId="0" fontId="0" fillId="0" borderId="0" xfId="0" applyAlignment="1">
      <alignment horizontal="right"/>
    </xf>
    <xf numFmtId="0" fontId="30" fillId="0" borderId="0" xfId="0" applyFont="1" applyAlignment="1">
      <alignment horizontal="center" vertical="center"/>
    </xf>
    <xf numFmtId="0" fontId="0" fillId="0" borderId="0" xfId="0" applyFont="1" applyAlignment="1">
      <alignment horizontal="left"/>
    </xf>
    <xf numFmtId="2" fontId="0" fillId="0" borderId="0" xfId="0" applyNumberFormat="1" applyFont="1" applyAlignment="1">
      <alignment horizontal="left"/>
    </xf>
    <xf numFmtId="0" fontId="6" fillId="15" borderId="0" xfId="0" applyFont="1" applyFill="1" applyAlignment="1">
      <alignment horizontal="center" vertical="center"/>
    </xf>
    <xf numFmtId="0" fontId="39" fillId="2" borderId="2" xfId="0" applyFont="1" applyFill="1" applyBorder="1" applyAlignment="1">
      <alignment horizontal="left" vertical="center"/>
    </xf>
    <xf numFmtId="0" fontId="25" fillId="16" borderId="2" xfId="0" applyFont="1" applyFill="1" applyBorder="1" applyAlignment="1">
      <alignment vertical="center"/>
    </xf>
    <xf numFmtId="2" fontId="40" fillId="17" borderId="0" xfId="0" applyNumberFormat="1" applyFont="1" applyFill="1" applyAlignment="1">
      <alignment horizontal="right" vertical="center"/>
    </xf>
    <xf numFmtId="0" fontId="25" fillId="16" borderId="45" xfId="0" applyFont="1" applyFill="1" applyBorder="1" applyAlignment="1">
      <alignment vertical="center"/>
    </xf>
    <xf numFmtId="0" fontId="3" fillId="13" borderId="46" xfId="0" applyFont="1" applyFill="1" applyBorder="1" applyAlignment="1">
      <alignment horizontal="left" vertical="center"/>
    </xf>
    <xf numFmtId="0" fontId="25" fillId="16" borderId="47" xfId="0" applyFont="1" applyFill="1" applyBorder="1" applyAlignment="1">
      <alignment vertical="center"/>
    </xf>
    <xf numFmtId="0" fontId="25" fillId="16" borderId="28" xfId="0" applyFont="1" applyFill="1" applyBorder="1" applyAlignment="1">
      <alignment vertical="center"/>
    </xf>
    <xf numFmtId="0" fontId="25" fillId="16" borderId="48" xfId="0" applyFont="1" applyFill="1" applyBorder="1" applyAlignment="1">
      <alignment vertical="center"/>
    </xf>
    <xf numFmtId="0" fontId="25" fillId="16" borderId="49" xfId="0" applyFont="1" applyFill="1" applyBorder="1" applyAlignment="1">
      <alignment vertical="center"/>
    </xf>
    <xf numFmtId="0" fontId="25" fillId="16" borderId="50" xfId="0" applyFont="1" applyFill="1" applyBorder="1" applyAlignment="1">
      <alignment vertical="center"/>
    </xf>
    <xf numFmtId="0" fontId="25" fillId="16" borderId="31" xfId="0" applyFont="1" applyFill="1" applyBorder="1" applyAlignment="1">
      <alignment vertical="center"/>
    </xf>
    <xf numFmtId="0" fontId="25" fillId="16" borderId="52" xfId="0" applyFont="1" applyFill="1" applyBorder="1" applyAlignment="1">
      <alignment vertical="center"/>
    </xf>
    <xf numFmtId="0" fontId="25" fillId="16" borderId="54" xfId="0" applyFont="1" applyFill="1" applyBorder="1" applyAlignment="1">
      <alignment vertical="center"/>
    </xf>
    <xf numFmtId="0" fontId="3" fillId="13" borderId="16" xfId="0" applyFont="1" applyFill="1" applyBorder="1" applyAlignment="1">
      <alignment horizontal="left" vertical="center"/>
    </xf>
    <xf numFmtId="0" fontId="25" fillId="16" borderId="56" xfId="0" applyFont="1" applyFill="1" applyBorder="1" applyAlignment="1">
      <alignment vertical="center"/>
    </xf>
    <xf numFmtId="0" fontId="3" fillId="13" borderId="58" xfId="0" applyFont="1" applyFill="1" applyBorder="1" applyAlignment="1">
      <alignment horizontal="left" vertical="center"/>
    </xf>
    <xf numFmtId="0" fontId="25" fillId="16" borderId="59" xfId="0" applyFont="1" applyFill="1" applyBorder="1" applyAlignment="1">
      <alignment vertical="center"/>
    </xf>
    <xf numFmtId="0" fontId="25" fillId="16" borderId="61" xfId="0" applyFont="1" applyFill="1" applyBorder="1" applyAlignment="1">
      <alignment vertical="center"/>
    </xf>
    <xf numFmtId="0" fontId="25" fillId="16" borderId="62" xfId="0" applyFont="1" applyFill="1" applyBorder="1" applyAlignment="1">
      <alignment vertical="center"/>
    </xf>
    <xf numFmtId="0" fontId="25" fillId="16" borderId="63" xfId="0" applyFont="1" applyFill="1" applyBorder="1" applyAlignment="1">
      <alignment vertical="center"/>
    </xf>
    <xf numFmtId="0" fontId="39" fillId="18" borderId="46" xfId="0" applyFont="1" applyFill="1" applyBorder="1" applyAlignment="1">
      <alignment horizontal="left" vertical="center"/>
    </xf>
    <xf numFmtId="0" fontId="25" fillId="19" borderId="28" xfId="0" applyFont="1" applyFill="1" applyBorder="1" applyAlignment="1">
      <alignment vertical="center"/>
    </xf>
    <xf numFmtId="0" fontId="25" fillId="19" borderId="49" xfId="0" applyFont="1" applyFill="1" applyBorder="1" applyAlignment="1">
      <alignment vertical="center"/>
    </xf>
    <xf numFmtId="0" fontId="25" fillId="19" borderId="31" xfId="0" applyFont="1" applyFill="1" applyBorder="1" applyAlignment="1">
      <alignment vertical="center"/>
    </xf>
    <xf numFmtId="0" fontId="3" fillId="14" borderId="46" xfId="0" applyFont="1" applyFill="1" applyBorder="1" applyAlignment="1">
      <alignment horizontal="left" vertical="center"/>
    </xf>
    <xf numFmtId="0" fontId="3" fillId="20" borderId="46" xfId="0" applyFont="1" applyFill="1" applyBorder="1" applyAlignment="1">
      <alignment horizontal="left" vertical="center"/>
    </xf>
    <xf numFmtId="0" fontId="39" fillId="3" borderId="46" xfId="0" applyFont="1" applyFill="1" applyBorder="1" applyAlignment="1">
      <alignment horizontal="left" vertical="center"/>
    </xf>
    <xf numFmtId="0" fontId="3" fillId="5" borderId="0" xfId="0" applyFont="1" applyFill="1" applyBorder="1" applyAlignment="1">
      <alignment horizontal="left" vertical="center"/>
    </xf>
    <xf numFmtId="0" fontId="25" fillId="16" borderId="29" xfId="0" applyFont="1" applyFill="1" applyBorder="1" applyAlignment="1">
      <alignment vertical="center"/>
    </xf>
    <xf numFmtId="0" fontId="25" fillId="16" borderId="15" xfId="0" applyFont="1" applyFill="1" applyBorder="1" applyAlignment="1">
      <alignment vertical="center"/>
    </xf>
    <xf numFmtId="0" fontId="25" fillId="16" borderId="32" xfId="0" applyFont="1" applyFill="1" applyBorder="1" applyAlignment="1">
      <alignment vertical="center"/>
    </xf>
    <xf numFmtId="2" fontId="3" fillId="0" borderId="0" xfId="0" applyNumberFormat="1" applyFont="1" applyAlignment="1">
      <alignment horizontal="left" vertical="center"/>
    </xf>
    <xf numFmtId="0" fontId="42" fillId="0" borderId="0" xfId="0" applyFont="1" applyProtection="1"/>
    <xf numFmtId="0" fontId="22" fillId="0" borderId="0" xfId="0" applyFont="1" applyProtection="1"/>
    <xf numFmtId="0" fontId="43" fillId="0" borderId="0" xfId="0" applyFont="1" applyProtection="1"/>
    <xf numFmtId="0" fontId="28" fillId="5" borderId="0" xfId="0" applyFont="1" applyFill="1" applyBorder="1" applyProtection="1"/>
    <xf numFmtId="0" fontId="44" fillId="5" borderId="0" xfId="0" applyFont="1" applyFill="1" applyBorder="1" applyProtection="1"/>
    <xf numFmtId="0" fontId="42" fillId="0" borderId="0" xfId="0" applyFont="1" applyAlignment="1" applyProtection="1">
      <alignment horizontal="center" vertical="center"/>
    </xf>
    <xf numFmtId="0" fontId="22" fillId="9" borderId="0" xfId="0" applyFont="1" applyFill="1" applyAlignment="1" applyProtection="1">
      <alignment vertical="center"/>
    </xf>
    <xf numFmtId="0" fontId="0" fillId="9" borderId="0" xfId="0" applyFill="1" applyAlignment="1" applyProtection="1">
      <alignment vertical="center"/>
    </xf>
    <xf numFmtId="0" fontId="0" fillId="9" borderId="0" xfId="0" applyFont="1" applyFill="1" applyBorder="1"/>
    <xf numFmtId="0" fontId="22" fillId="0" borderId="0" xfId="0" applyFont="1"/>
    <xf numFmtId="0" fontId="30" fillId="0" borderId="0" xfId="0" applyFont="1"/>
    <xf numFmtId="0" fontId="30" fillId="0" borderId="0" xfId="0" applyFont="1" applyAlignment="1">
      <alignment horizontal="center"/>
    </xf>
    <xf numFmtId="0" fontId="22" fillId="0" borderId="0" xfId="0" applyFont="1" applyAlignment="1">
      <alignment horizontal="center" vertical="center"/>
    </xf>
    <xf numFmtId="0" fontId="28" fillId="9" borderId="0" xfId="0" applyFont="1" applyFill="1" applyProtection="1">
      <protection locked="0"/>
    </xf>
    <xf numFmtId="0" fontId="32" fillId="5" borderId="0" xfId="0" applyFont="1" applyFill="1"/>
    <xf numFmtId="0" fontId="28" fillId="5" borderId="0" xfId="0" applyFont="1" applyFill="1"/>
    <xf numFmtId="0" fontId="0" fillId="0" borderId="4" xfId="0" applyBorder="1"/>
    <xf numFmtId="0" fontId="22" fillId="0" borderId="5" xfId="0" applyFont="1" applyBorder="1" applyAlignment="1">
      <alignment vertical="center"/>
    </xf>
    <xf numFmtId="0" fontId="22" fillId="0" borderId="6" xfId="0" applyFont="1" applyBorder="1" applyAlignment="1">
      <alignment vertical="center"/>
    </xf>
    <xf numFmtId="0" fontId="0" fillId="0" borderId="7" xfId="0" applyBorder="1"/>
    <xf numFmtId="0" fontId="22" fillId="0" borderId="17" xfId="0" applyFont="1" applyBorder="1" applyAlignment="1">
      <alignment vertical="center"/>
    </xf>
    <xf numFmtId="0" fontId="22" fillId="0" borderId="8" xfId="0" applyFont="1" applyBorder="1" applyAlignment="1">
      <alignment vertical="center"/>
    </xf>
    <xf numFmtId="0" fontId="22" fillId="0" borderId="22" xfId="0" applyFont="1" applyBorder="1" applyAlignment="1">
      <alignment vertical="center"/>
    </xf>
    <xf numFmtId="0" fontId="0" fillId="0" borderId="9" xfId="0" applyBorder="1"/>
    <xf numFmtId="0" fontId="22" fillId="0" borderId="10" xfId="0" applyFont="1" applyBorder="1" applyAlignment="1">
      <alignment vertical="center"/>
    </xf>
    <xf numFmtId="0" fontId="22" fillId="0" borderId="11" xfId="0" applyFont="1" applyBorder="1" applyAlignment="1">
      <alignment vertical="center"/>
    </xf>
    <xf numFmtId="0" fontId="46" fillId="0" borderId="0" xfId="0" applyFont="1" applyAlignment="1">
      <alignment vertical="center"/>
    </xf>
    <xf numFmtId="0" fontId="46" fillId="0" borderId="6" xfId="0" applyFont="1" applyBorder="1" applyAlignment="1">
      <alignment vertical="center"/>
    </xf>
    <xf numFmtId="0" fontId="46" fillId="0" borderId="8" xfId="0" applyFont="1" applyBorder="1" applyAlignment="1">
      <alignment vertical="center"/>
    </xf>
    <xf numFmtId="0" fontId="46" fillId="0" borderId="11" xfId="0" applyFont="1" applyBorder="1" applyAlignment="1">
      <alignment vertical="center"/>
    </xf>
    <xf numFmtId="0" fontId="38" fillId="0" borderId="0" xfId="0" applyFont="1"/>
    <xf numFmtId="0" fontId="38" fillId="0" borderId="0" xfId="0" applyFont="1" applyAlignment="1">
      <alignment vertical="center" textRotation="90" wrapText="1"/>
    </xf>
    <xf numFmtId="0" fontId="38" fillId="0" borderId="0" xfId="0" applyFont="1" applyAlignment="1">
      <alignment wrapText="1"/>
    </xf>
    <xf numFmtId="0" fontId="38" fillId="0" borderId="0" xfId="0" applyFont="1" applyAlignment="1">
      <alignment horizontal="left" vertical="center" wrapText="1"/>
    </xf>
    <xf numFmtId="0" fontId="38" fillId="0" borderId="0" xfId="0" applyFont="1" applyAlignment="1">
      <alignment horizontal="left" vertical="center"/>
    </xf>
    <xf numFmtId="0" fontId="38" fillId="0" borderId="0" xfId="0" applyFont="1" applyAlignment="1">
      <alignment vertical="center"/>
    </xf>
    <xf numFmtId="0" fontId="38" fillId="0" borderId="0" xfId="0" applyFont="1" applyAlignment="1">
      <alignment horizontal="left"/>
    </xf>
    <xf numFmtId="164" fontId="50" fillId="0" borderId="0" xfId="1" applyFont="1" applyBorder="1" applyAlignment="1" applyProtection="1"/>
    <xf numFmtId="0" fontId="38" fillId="0" borderId="0" xfId="0" applyFont="1" applyAlignment="1">
      <alignment vertical="center" wrapText="1"/>
    </xf>
    <xf numFmtId="0" fontId="50" fillId="0" borderId="0" xfId="0" applyFont="1"/>
    <xf numFmtId="0" fontId="52" fillId="7" borderId="5" xfId="0" applyFont="1" applyFill="1" applyBorder="1" applyAlignment="1">
      <alignment vertical="center"/>
    </xf>
    <xf numFmtId="0" fontId="46" fillId="7" borderId="6" xfId="0" applyFont="1" applyFill="1" applyBorder="1" applyAlignment="1">
      <alignment vertical="center"/>
    </xf>
    <xf numFmtId="0" fontId="52" fillId="7" borderId="0" xfId="0" applyFont="1" applyFill="1" applyAlignment="1">
      <alignment vertical="center"/>
    </xf>
    <xf numFmtId="0" fontId="46" fillId="7" borderId="8" xfId="0" applyFont="1" applyFill="1" applyBorder="1" applyAlignment="1">
      <alignment vertical="center"/>
    </xf>
    <xf numFmtId="0" fontId="52" fillId="7" borderId="10" xfId="0" applyFont="1" applyFill="1" applyBorder="1" applyAlignment="1">
      <alignment vertical="center"/>
    </xf>
    <xf numFmtId="0" fontId="46" fillId="7" borderId="11" xfId="0" applyFont="1" applyFill="1" applyBorder="1" applyAlignment="1">
      <alignment vertical="center"/>
    </xf>
    <xf numFmtId="0" fontId="32" fillId="9" borderId="0" xfId="0" applyFont="1" applyFill="1"/>
    <xf numFmtId="0" fontId="0" fillId="5" borderId="0" xfId="0" applyFont="1" applyFill="1"/>
    <xf numFmtId="0" fontId="27" fillId="5" borderId="0" xfId="0" applyFont="1" applyFill="1" applyAlignment="1">
      <alignment vertical="center"/>
    </xf>
    <xf numFmtId="0" fontId="0" fillId="0" borderId="0" xfId="0" applyAlignment="1" applyProtection="1">
      <alignment horizontal="left" vertical="center"/>
      <protection locked="0"/>
    </xf>
    <xf numFmtId="0" fontId="0" fillId="0" borderId="0" xfId="0"/>
    <xf numFmtId="0" fontId="6" fillId="15" borderId="0" xfId="0" applyNumberFormat="1" applyFont="1" applyFill="1" applyAlignment="1" applyProtection="1">
      <alignment horizontal="center" vertical="center"/>
      <protection locked="0"/>
    </xf>
    <xf numFmtId="0" fontId="0" fillId="0" borderId="0" xfId="0" applyNumberFormat="1"/>
    <xf numFmtId="0" fontId="25" fillId="16" borderId="2" xfId="0" applyNumberFormat="1" applyFont="1" applyFill="1" applyBorder="1" applyAlignment="1">
      <alignment vertical="center"/>
    </xf>
    <xf numFmtId="0" fontId="40" fillId="17" borderId="0" xfId="0" applyNumberFormat="1" applyFont="1" applyFill="1" applyAlignment="1">
      <alignment horizontal="right" vertical="center"/>
    </xf>
    <xf numFmtId="0" fontId="0" fillId="0" borderId="0" xfId="0" applyNumberFormat="1" applyFont="1" applyAlignment="1">
      <alignment horizontal="left"/>
    </xf>
    <xf numFmtId="0" fontId="25" fillId="16" borderId="45" xfId="0" applyNumberFormat="1" applyFont="1" applyFill="1" applyBorder="1" applyAlignment="1">
      <alignment vertical="center"/>
    </xf>
    <xf numFmtId="0" fontId="25" fillId="16" borderId="28" xfId="0" applyNumberFormat="1" applyFont="1" applyFill="1" applyBorder="1" applyAlignment="1">
      <alignment vertical="center"/>
    </xf>
    <xf numFmtId="0" fontId="25" fillId="16" borderId="49" xfId="0" applyNumberFormat="1" applyFont="1" applyFill="1" applyBorder="1" applyAlignment="1">
      <alignment vertical="center"/>
    </xf>
    <xf numFmtId="0" fontId="3" fillId="0" borderId="0" xfId="0" applyNumberFormat="1" applyFont="1" applyAlignment="1">
      <alignment horizontal="left" vertical="center"/>
    </xf>
    <xf numFmtId="0" fontId="25" fillId="16" borderId="51" xfId="0" applyNumberFormat="1" applyFont="1" applyFill="1" applyBorder="1" applyAlignment="1">
      <alignment vertical="center"/>
    </xf>
    <xf numFmtId="0" fontId="25" fillId="16" borderId="31" xfId="0" applyNumberFormat="1" applyFont="1" applyFill="1" applyBorder="1" applyAlignment="1">
      <alignment vertical="center"/>
    </xf>
    <xf numFmtId="0" fontId="25" fillId="16" borderId="53" xfId="0" applyNumberFormat="1" applyFont="1" applyFill="1" applyBorder="1" applyAlignment="1">
      <alignment vertical="center"/>
    </xf>
    <xf numFmtId="0" fontId="3" fillId="15" borderId="0" xfId="0" applyNumberFormat="1" applyFont="1" applyFill="1" applyBorder="1" applyAlignment="1">
      <alignment horizontal="center" vertical="center"/>
    </xf>
    <xf numFmtId="0" fontId="25" fillId="16" borderId="55" xfId="0" applyNumberFormat="1" applyFont="1" applyFill="1" applyBorder="1" applyAlignment="1">
      <alignment vertical="center"/>
    </xf>
    <xf numFmtId="0" fontId="25" fillId="16" borderId="57" xfId="0" applyNumberFormat="1" applyFont="1" applyFill="1" applyBorder="1" applyAlignment="1">
      <alignment vertical="center"/>
    </xf>
    <xf numFmtId="0" fontId="25" fillId="16" borderId="60" xfId="0" applyNumberFormat="1" applyFont="1" applyFill="1" applyBorder="1" applyAlignment="1">
      <alignment vertical="center"/>
    </xf>
    <xf numFmtId="0" fontId="25" fillId="16" borderId="64" xfId="0" applyNumberFormat="1" applyFont="1" applyFill="1" applyBorder="1" applyAlignment="1">
      <alignment vertical="center"/>
    </xf>
    <xf numFmtId="0" fontId="25" fillId="16" borderId="30" xfId="0" applyNumberFormat="1" applyFont="1" applyFill="1" applyBorder="1" applyAlignment="1">
      <alignment vertical="center"/>
    </xf>
    <xf numFmtId="0" fontId="25" fillId="16" borderId="65" xfId="0" applyNumberFormat="1" applyFont="1" applyFill="1" applyBorder="1" applyAlignment="1">
      <alignment vertical="center"/>
    </xf>
    <xf numFmtId="0" fontId="25" fillId="16" borderId="33" xfId="0" applyNumberFormat="1" applyFont="1" applyFill="1" applyBorder="1" applyAlignment="1">
      <alignment vertical="center"/>
    </xf>
    <xf numFmtId="0" fontId="25" fillId="16" borderId="29" xfId="0" applyNumberFormat="1" applyFont="1" applyFill="1" applyBorder="1" applyAlignment="1">
      <alignment vertical="center"/>
    </xf>
    <xf numFmtId="0" fontId="3" fillId="0" borderId="0" xfId="0" applyNumberFormat="1" applyFont="1" applyAlignment="1">
      <alignment horizontal="center" vertical="center"/>
    </xf>
    <xf numFmtId="0" fontId="25" fillId="16" borderId="15" xfId="0" applyNumberFormat="1" applyFont="1" applyFill="1" applyBorder="1" applyAlignment="1">
      <alignment vertical="center"/>
    </xf>
    <xf numFmtId="0" fontId="25" fillId="16" borderId="32" xfId="0" applyNumberFormat="1" applyFont="1" applyFill="1" applyBorder="1" applyAlignment="1">
      <alignment vertical="center"/>
    </xf>
    <xf numFmtId="0" fontId="0" fillId="0" borderId="0" xfId="0" applyNumberFormat="1" applyFont="1" applyAlignment="1">
      <alignment horizontal="center"/>
    </xf>
    <xf numFmtId="0" fontId="31" fillId="22" borderId="0" xfId="0" applyFont="1" applyFill="1"/>
    <xf numFmtId="0" fontId="0" fillId="23" borderId="0" xfId="0" applyFont="1" applyFill="1"/>
    <xf numFmtId="0" fontId="60" fillId="23" borderId="0" xfId="0" applyFont="1" applyFill="1" applyAlignment="1">
      <alignment vertical="center"/>
    </xf>
    <xf numFmtId="0" fontId="60" fillId="23" borderId="0" xfId="0" applyFont="1" applyFill="1"/>
    <xf numFmtId="0" fontId="0" fillId="22" borderId="0" xfId="0" applyFill="1"/>
    <xf numFmtId="0" fontId="31" fillId="23" borderId="0" xfId="0" applyFont="1" applyFill="1" applyBorder="1"/>
    <xf numFmtId="0" fontId="35" fillId="23" borderId="0" xfId="0" applyFont="1" applyFill="1" applyBorder="1"/>
    <xf numFmtId="0" fontId="60" fillId="23" borderId="0" xfId="0" applyFont="1" applyFill="1" applyBorder="1"/>
    <xf numFmtId="0" fontId="35" fillId="22" borderId="0" xfId="0" applyFont="1" applyFill="1" applyBorder="1"/>
    <xf numFmtId="0" fontId="60" fillId="22" borderId="0" xfId="0" applyFont="1" applyFill="1" applyAlignment="1">
      <alignment vertical="center"/>
    </xf>
    <xf numFmtId="0" fontId="0" fillId="22" borderId="0" xfId="0" applyFont="1" applyFill="1"/>
    <xf numFmtId="0" fontId="35" fillId="23" borderId="0" xfId="0" applyFont="1" applyFill="1" applyBorder="1" applyAlignment="1">
      <alignment vertical="center"/>
    </xf>
    <xf numFmtId="0" fontId="35" fillId="23" borderId="0" xfId="0" applyFont="1" applyFill="1" applyAlignment="1">
      <alignment vertical="center"/>
    </xf>
    <xf numFmtId="0" fontId="0" fillId="23" borderId="0" xfId="0" applyFont="1" applyFill="1" applyBorder="1"/>
    <xf numFmtId="0" fontId="32" fillId="23" borderId="0" xfId="0" applyFont="1" applyFill="1" applyBorder="1" applyAlignment="1">
      <alignment vertical="center"/>
    </xf>
    <xf numFmtId="0" fontId="32" fillId="23" borderId="0" xfId="0" applyFont="1" applyFill="1" applyBorder="1"/>
    <xf numFmtId="0" fontId="3" fillId="15" borderId="89" xfId="0" applyNumberFormat="1" applyFont="1" applyFill="1" applyBorder="1" applyAlignment="1">
      <alignment horizontal="center" vertical="center"/>
    </xf>
    <xf numFmtId="0" fontId="0" fillId="0" borderId="0" xfId="0" applyFont="1" applyAlignment="1">
      <alignment horizontal="left" shrinkToFit="1"/>
    </xf>
    <xf numFmtId="0" fontId="0" fillId="26" borderId="90" xfId="0" applyFont="1" applyFill="1" applyBorder="1" applyAlignment="1">
      <alignment horizontal="left" shrinkToFit="1"/>
    </xf>
    <xf numFmtId="0" fontId="0" fillId="26" borderId="91" xfId="0" applyFont="1" applyFill="1" applyBorder="1" applyAlignment="1">
      <alignment horizontal="left" shrinkToFit="1"/>
    </xf>
    <xf numFmtId="0" fontId="0" fillId="26" borderId="92" xfId="0" applyFont="1" applyFill="1" applyBorder="1" applyAlignment="1">
      <alignment horizontal="left" shrinkToFit="1"/>
    </xf>
    <xf numFmtId="0" fontId="0" fillId="0" borderId="88" xfId="0" applyBorder="1"/>
    <xf numFmtId="0" fontId="22" fillId="4" borderId="45" xfId="0" applyFont="1" applyFill="1" applyBorder="1" applyAlignment="1">
      <alignment horizontal="center" vertical="center"/>
    </xf>
    <xf numFmtId="0" fontId="0" fillId="24" borderId="93" xfId="0" applyFont="1" applyFill="1" applyBorder="1"/>
    <xf numFmtId="0" fontId="0" fillId="27" borderId="93" xfId="0" applyFill="1" applyBorder="1" applyAlignment="1" applyProtection="1">
      <alignment horizontal="center"/>
      <protection locked="0"/>
    </xf>
    <xf numFmtId="0" fontId="30" fillId="0" borderId="0" xfId="0" applyFont="1" applyProtection="1"/>
    <xf numFmtId="0" fontId="0" fillId="0" borderId="0" xfId="0" applyAlignment="1" applyProtection="1">
      <alignment horizontal="left" vertical="center" indent="8"/>
    </xf>
    <xf numFmtId="0" fontId="0" fillId="0" borderId="0" xfId="0" applyAlignment="1" applyProtection="1">
      <alignment horizontal="center"/>
    </xf>
    <xf numFmtId="0" fontId="30" fillId="0" borderId="0" xfId="0" applyFont="1" applyAlignment="1" applyProtection="1">
      <alignment horizontal="center"/>
    </xf>
    <xf numFmtId="0" fontId="22" fillId="0" borderId="0" xfId="0" applyFont="1" applyAlignment="1" applyProtection="1">
      <alignment horizontal="left" vertical="center" indent="8"/>
    </xf>
    <xf numFmtId="0" fontId="22" fillId="0" borderId="0" xfId="0" applyFont="1" applyAlignment="1" applyProtection="1">
      <alignment horizontal="center" vertical="center"/>
    </xf>
    <xf numFmtId="0" fontId="56" fillId="0" borderId="0" xfId="0" applyFont="1" applyAlignment="1" applyProtection="1">
      <alignment horizontal="left" vertical="top"/>
    </xf>
    <xf numFmtId="0" fontId="57" fillId="0" borderId="0" xfId="0" applyFont="1" applyAlignment="1" applyProtection="1">
      <alignment horizontal="left" vertical="top"/>
    </xf>
    <xf numFmtId="0" fontId="15" fillId="0" borderId="0" xfId="0" applyFont="1" applyBorder="1" applyAlignment="1">
      <alignment horizontal="justify" vertical="center"/>
    </xf>
    <xf numFmtId="0" fontId="5" fillId="0" borderId="0" xfId="0" applyFont="1" applyBorder="1" applyAlignment="1">
      <alignment horizontal="left" vertical="top" wrapText="1"/>
    </xf>
    <xf numFmtId="0" fontId="13" fillId="5" borderId="17" xfId="0" applyFont="1" applyFill="1" applyBorder="1" applyAlignment="1">
      <alignment horizontal="center" vertical="center"/>
    </xf>
    <xf numFmtId="0" fontId="14" fillId="0" borderId="0" xfId="0" applyFont="1" applyBorder="1" applyAlignment="1">
      <alignment horizontal="center"/>
    </xf>
    <xf numFmtId="0" fontId="0" fillId="0" borderId="0" xfId="0" applyBorder="1" applyAlignment="1">
      <alignment horizontal="center"/>
    </xf>
    <xf numFmtId="0" fontId="22" fillId="0" borderId="0" xfId="0" applyFont="1" applyBorder="1" applyAlignment="1">
      <alignment horizontal="left" vertical="center"/>
    </xf>
    <xf numFmtId="0" fontId="22" fillId="0" borderId="0" xfId="0" applyFont="1" applyBorder="1" applyAlignment="1">
      <alignment horizontal="center" vertical="center"/>
    </xf>
    <xf numFmtId="0" fontId="23" fillId="0" borderId="0" xfId="0" applyFont="1" applyBorder="1" applyAlignment="1">
      <alignment horizontal="center" vertical="center" wrapText="1"/>
    </xf>
    <xf numFmtId="0" fontId="0" fillId="0" borderId="0" xfId="0"/>
    <xf numFmtId="0" fontId="29" fillId="11" borderId="0" xfId="4" applyFont="1" applyFill="1" applyBorder="1" applyAlignment="1" applyProtection="1">
      <alignment horizontal="center" vertical="center"/>
    </xf>
    <xf numFmtId="0" fontId="0" fillId="6" borderId="31" xfId="0" applyFill="1" applyBorder="1" applyAlignment="1" applyProtection="1">
      <alignment horizontal="center" vertical="center"/>
      <protection locked="0"/>
    </xf>
    <xf numFmtId="0" fontId="0" fillId="6" borderId="32" xfId="0" applyFill="1" applyBorder="1" applyAlignment="1" applyProtection="1">
      <alignment horizontal="center" vertical="center"/>
      <protection locked="0"/>
    </xf>
    <xf numFmtId="0" fontId="0" fillId="6" borderId="33" xfId="0" applyFill="1" applyBorder="1" applyAlignment="1" applyProtection="1">
      <alignment horizontal="center" vertical="center"/>
      <protection locked="0"/>
    </xf>
    <xf numFmtId="0" fontId="30" fillId="0" borderId="27" xfId="0" applyFont="1" applyBorder="1" applyAlignment="1">
      <alignment horizontal="center" vertical="center"/>
    </xf>
    <xf numFmtId="0" fontId="0" fillId="0" borderId="34" xfId="0" applyFont="1" applyBorder="1" applyAlignment="1">
      <alignment horizontal="center" vertical="center"/>
    </xf>
    <xf numFmtId="0" fontId="0" fillId="0" borderId="25" xfId="0" applyFont="1" applyBorder="1" applyAlignment="1">
      <alignment horizontal="center" vertical="center"/>
    </xf>
    <xf numFmtId="0" fontId="0" fillId="6" borderId="26" xfId="0" applyFill="1" applyBorder="1" applyAlignment="1" applyProtection="1">
      <alignment horizontal="left" vertical="center"/>
      <protection locked="0"/>
    </xf>
    <xf numFmtId="1" fontId="0" fillId="6" borderId="26" xfId="0" applyNumberFormat="1" applyFill="1" applyBorder="1" applyAlignment="1" applyProtection="1">
      <alignment horizontal="left" vertical="center"/>
      <protection locked="0"/>
    </xf>
    <xf numFmtId="0" fontId="0" fillId="0" borderId="28" xfId="0" applyFont="1" applyBorder="1" applyAlignment="1">
      <alignment horizontal="center" vertical="center"/>
    </xf>
    <xf numFmtId="0" fontId="0" fillId="0" borderId="29" xfId="0" applyFont="1" applyBorder="1" applyAlignment="1">
      <alignment horizontal="center" vertical="center"/>
    </xf>
    <xf numFmtId="0" fontId="0" fillId="0" borderId="30" xfId="0" applyFont="1" applyBorder="1" applyAlignment="1">
      <alignment horizontal="center" vertical="center"/>
    </xf>
    <xf numFmtId="0" fontId="29" fillId="6" borderId="26" xfId="4" applyFill="1" applyBorder="1" applyAlignment="1" applyProtection="1">
      <alignment horizontal="left" vertical="center"/>
      <protection locked="0"/>
    </xf>
    <xf numFmtId="0" fontId="22" fillId="0" borderId="10" xfId="0" applyFont="1" applyBorder="1" applyAlignment="1">
      <alignment horizontal="center" vertical="center"/>
    </xf>
    <xf numFmtId="0" fontId="0" fillId="6" borderId="26" xfId="4" applyFont="1" applyFill="1" applyBorder="1" applyAlignment="1" applyProtection="1">
      <alignment horizontal="left" vertical="center"/>
      <protection locked="0"/>
    </xf>
    <xf numFmtId="166" fontId="0" fillId="6" borderId="26" xfId="0" applyNumberFormat="1" applyFill="1" applyBorder="1" applyAlignment="1" applyProtection="1">
      <alignment horizontal="left" vertical="center"/>
      <protection locked="0"/>
    </xf>
    <xf numFmtId="0" fontId="12" fillId="0" borderId="24" xfId="0" applyFont="1" applyBorder="1" applyAlignment="1">
      <alignment horizontal="left" vertical="center"/>
    </xf>
    <xf numFmtId="0" fontId="28" fillId="0" borderId="0" xfId="0" applyFont="1" applyBorder="1" applyAlignment="1">
      <alignment horizontal="center" vertical="center"/>
    </xf>
    <xf numFmtId="0" fontId="27" fillId="5" borderId="0" xfId="0" applyFont="1" applyFill="1" applyBorder="1" applyAlignment="1" applyProtection="1">
      <alignment horizontal="center" vertical="center" shrinkToFit="1"/>
      <protection locked="0"/>
    </xf>
    <xf numFmtId="0" fontId="24" fillId="5" borderId="1" xfId="0" applyFont="1" applyFill="1" applyBorder="1" applyAlignment="1" applyProtection="1">
      <alignment horizontal="center" vertical="center" wrapText="1"/>
      <protection locked="0"/>
    </xf>
    <xf numFmtId="0" fontId="22" fillId="0" borderId="8" xfId="0" applyFont="1" applyBorder="1" applyAlignment="1">
      <alignment horizontal="left" vertical="center"/>
    </xf>
    <xf numFmtId="0" fontId="22" fillId="0" borderId="25" xfId="0" applyFont="1" applyBorder="1" applyAlignment="1">
      <alignment horizontal="center" vertical="center"/>
    </xf>
    <xf numFmtId="14" fontId="26" fillId="10" borderId="26" xfId="0" applyNumberFormat="1" applyFont="1" applyFill="1" applyBorder="1" applyAlignment="1" applyProtection="1">
      <alignment horizontal="center" vertical="center"/>
      <protection locked="0"/>
    </xf>
    <xf numFmtId="0" fontId="27" fillId="5" borderId="0" xfId="0" applyFont="1" applyFill="1" applyBorder="1" applyAlignment="1">
      <alignment horizontal="center" vertical="center"/>
    </xf>
    <xf numFmtId="0" fontId="27" fillId="5" borderId="0" xfId="0" applyFont="1" applyFill="1" applyBorder="1" applyAlignment="1">
      <alignment horizontal="center" vertical="center" shrinkToFit="1"/>
    </xf>
    <xf numFmtId="0" fontId="0" fillId="0" borderId="1" xfId="0" applyBorder="1" applyAlignment="1">
      <alignment horizontal="center" vertical="center"/>
    </xf>
    <xf numFmtId="0" fontId="3" fillId="12" borderId="39" xfId="0" applyFont="1" applyFill="1" applyBorder="1" applyAlignment="1" applyProtection="1">
      <alignment horizontal="center" vertical="center"/>
      <protection locked="0"/>
    </xf>
    <xf numFmtId="0" fontId="0" fillId="0" borderId="2" xfId="0" applyBorder="1" applyAlignment="1" applyProtection="1">
      <alignment horizontal="center" vertical="center"/>
    </xf>
    <xf numFmtId="0" fontId="0" fillId="0" borderId="2" xfId="0" applyBorder="1" applyAlignment="1" applyProtection="1">
      <alignment horizontal="center" vertical="center"/>
      <protection locked="0"/>
    </xf>
    <xf numFmtId="0" fontId="30" fillId="0" borderId="27" xfId="0" applyFont="1" applyBorder="1" applyAlignment="1" applyProtection="1">
      <alignment horizontal="center" vertical="center"/>
    </xf>
    <xf numFmtId="0" fontId="3" fillId="6" borderId="39" xfId="0" applyFont="1" applyFill="1" applyBorder="1" applyAlignment="1" applyProtection="1">
      <alignment horizontal="center" vertical="center"/>
    </xf>
    <xf numFmtId="0" fontId="0" fillId="0" borderId="16" xfId="0" applyBorder="1" applyAlignment="1" applyProtection="1">
      <alignment horizontal="center" vertical="center"/>
    </xf>
    <xf numFmtId="0" fontId="0" fillId="0" borderId="17" xfId="0" applyBorder="1" applyAlignment="1" applyProtection="1">
      <alignment horizontal="center" vertical="center"/>
    </xf>
    <xf numFmtId="0" fontId="0" fillId="0" borderId="18" xfId="0" applyBorder="1" applyAlignment="1" applyProtection="1">
      <alignment horizontal="center" vertical="center"/>
    </xf>
    <xf numFmtId="0" fontId="0" fillId="0" borderId="21" xfId="0" applyBorder="1" applyAlignment="1" applyProtection="1">
      <alignment horizontal="center" vertical="center"/>
    </xf>
    <xf numFmtId="0" fontId="0" fillId="0" borderId="22" xfId="0" applyBorder="1" applyAlignment="1" applyProtection="1">
      <alignment horizontal="center" vertical="center"/>
    </xf>
    <xf numFmtId="0" fontId="0" fillId="0" borderId="23" xfId="0" applyBorder="1" applyAlignment="1" applyProtection="1">
      <alignment horizontal="center" vertical="center"/>
    </xf>
    <xf numFmtId="0" fontId="22" fillId="0" borderId="0" xfId="0" applyFont="1" applyBorder="1" applyAlignment="1" applyProtection="1">
      <alignment horizontal="left" vertical="center"/>
    </xf>
    <xf numFmtId="0" fontId="36" fillId="0" borderId="0" xfId="0" applyFont="1" applyBorder="1" applyAlignment="1" applyProtection="1">
      <alignment horizontal="left"/>
    </xf>
    <xf numFmtId="0" fontId="22" fillId="0" borderId="0" xfId="0" applyFont="1" applyBorder="1" applyAlignment="1" applyProtection="1">
      <alignment horizontal="center" vertical="center"/>
    </xf>
    <xf numFmtId="0" fontId="9" fillId="0" borderId="13" xfId="0" applyFont="1" applyBorder="1" applyAlignment="1" applyProtection="1">
      <alignment horizontal="left" vertical="center" wrapText="1"/>
    </xf>
    <xf numFmtId="0" fontId="10" fillId="21" borderId="13" xfId="0" applyFont="1" applyFill="1" applyBorder="1" applyAlignment="1" applyProtection="1">
      <alignment horizontal="center" vertical="center"/>
      <protection locked="0"/>
    </xf>
    <xf numFmtId="0" fontId="9" fillId="0" borderId="38" xfId="0" applyFont="1" applyBorder="1" applyAlignment="1" applyProtection="1">
      <alignment horizontal="left" vertical="center" wrapText="1"/>
    </xf>
    <xf numFmtId="0" fontId="10" fillId="21" borderId="38" xfId="0" applyFont="1" applyFill="1" applyBorder="1" applyAlignment="1" applyProtection="1">
      <alignment horizontal="center" vertical="center"/>
      <protection locked="0"/>
    </xf>
    <xf numFmtId="0" fontId="0" fillId="0" borderId="0" xfId="0" applyBorder="1" applyAlignment="1" applyProtection="1">
      <alignment horizontal="center"/>
    </xf>
    <xf numFmtId="0" fontId="12" fillId="0" borderId="35" xfId="0" applyFont="1" applyBorder="1" applyAlignment="1" applyProtection="1">
      <alignment horizontal="left" vertical="center"/>
    </xf>
    <xf numFmtId="0" fontId="9" fillId="0" borderId="12" xfId="0" applyFont="1" applyBorder="1" applyAlignment="1" applyProtection="1">
      <alignment horizontal="left" vertical="center" wrapText="1"/>
    </xf>
    <xf numFmtId="0" fontId="32" fillId="9" borderId="0" xfId="0" applyFont="1" applyFill="1" applyBorder="1" applyAlignment="1" applyProtection="1">
      <alignment horizontal="center" vertical="center"/>
    </xf>
    <xf numFmtId="0" fontId="8" fillId="25" borderId="36" xfId="0" applyFont="1" applyFill="1" applyBorder="1" applyAlignment="1" applyProtection="1">
      <alignment horizontal="center" vertical="center" wrapText="1"/>
    </xf>
    <xf numFmtId="0" fontId="8" fillId="25" borderId="17" xfId="0" applyFont="1" applyFill="1" applyBorder="1" applyAlignment="1" applyProtection="1">
      <alignment horizontal="center" vertical="center" wrapText="1"/>
    </xf>
    <xf numFmtId="0" fontId="6" fillId="0" borderId="13" xfId="0" applyFont="1" applyBorder="1" applyAlignment="1" applyProtection="1">
      <alignment horizontal="center" vertical="center"/>
    </xf>
    <xf numFmtId="0" fontId="9" fillId="0" borderId="37" xfId="0" applyFont="1" applyBorder="1" applyAlignment="1" applyProtection="1">
      <alignment horizontal="left" vertical="center" wrapText="1"/>
    </xf>
    <xf numFmtId="0" fontId="6" fillId="0" borderId="37" xfId="0" applyFont="1" applyBorder="1" applyAlignment="1" applyProtection="1">
      <alignment horizontal="center" vertical="center"/>
    </xf>
    <xf numFmtId="0" fontId="10" fillId="21" borderId="37" xfId="0" applyFont="1" applyFill="1" applyBorder="1" applyAlignment="1" applyProtection="1">
      <alignment horizontal="center" vertical="center"/>
      <protection locked="0"/>
    </xf>
    <xf numFmtId="0" fontId="9" fillId="0" borderId="3" xfId="0" applyFont="1" applyBorder="1" applyAlignment="1" applyProtection="1">
      <alignment horizontal="left" vertical="center" wrapText="1"/>
    </xf>
    <xf numFmtId="0" fontId="24" fillId="5" borderId="1" xfId="0" applyFont="1" applyFill="1" applyBorder="1" applyAlignment="1" applyProtection="1">
      <alignment horizontal="center" vertical="center" wrapText="1"/>
    </xf>
    <xf numFmtId="0" fontId="34" fillId="4" borderId="1" xfId="0" applyFont="1" applyFill="1" applyBorder="1" applyAlignment="1" applyProtection="1">
      <alignment horizontal="center" vertical="center" wrapText="1"/>
    </xf>
    <xf numFmtId="0" fontId="0" fillId="7" borderId="1" xfId="0" applyFill="1" applyBorder="1" applyAlignment="1" applyProtection="1">
      <alignment horizontal="center" vertical="top" wrapText="1"/>
      <protection locked="0"/>
    </xf>
    <xf numFmtId="0" fontId="0" fillId="7" borderId="1" xfId="0" applyFill="1" applyBorder="1" applyAlignment="1" applyProtection="1">
      <alignment horizontal="left" vertical="top" wrapText="1"/>
      <protection locked="0"/>
    </xf>
    <xf numFmtId="0" fontId="12" fillId="0" borderId="40" xfId="0" applyFont="1" applyBorder="1" applyAlignment="1">
      <alignment horizontal="left" vertical="center"/>
    </xf>
    <xf numFmtId="0" fontId="24" fillId="5" borderId="1" xfId="0" applyFont="1" applyFill="1" applyBorder="1" applyAlignment="1">
      <alignment horizontal="center" vertical="center" wrapText="1"/>
    </xf>
    <xf numFmtId="0" fontId="22" fillId="4" borderId="21" xfId="0" applyFont="1" applyFill="1" applyBorder="1" applyAlignment="1">
      <alignment horizontal="center" vertical="center"/>
    </xf>
    <xf numFmtId="0" fontId="0" fillId="0" borderId="44" xfId="0" applyBorder="1" applyAlignment="1">
      <alignment horizontal="right" vertical="center"/>
    </xf>
    <xf numFmtId="0" fontId="38" fillId="0" borderId="15" xfId="0" applyFont="1" applyBorder="1" applyAlignment="1" applyProtection="1">
      <alignment horizontal="left" vertical="center" shrinkToFit="1"/>
      <protection locked="0"/>
    </xf>
    <xf numFmtId="0" fontId="12" fillId="0" borderId="43" xfId="0" applyFont="1" applyBorder="1" applyAlignment="1">
      <alignment horizontal="left" vertical="center"/>
    </xf>
    <xf numFmtId="0" fontId="0" fillId="0" borderId="0" xfId="0" applyBorder="1" applyAlignment="1">
      <alignment horizontal="right" vertical="center"/>
    </xf>
    <xf numFmtId="0" fontId="38" fillId="0" borderId="15" xfId="0" applyFont="1" applyBorder="1" applyAlignment="1" applyProtection="1">
      <alignment horizontal="center" vertical="center" shrinkToFit="1"/>
      <protection locked="0"/>
    </xf>
    <xf numFmtId="3" fontId="32" fillId="14" borderId="0" xfId="0" applyNumberFormat="1" applyFont="1" applyFill="1" applyBorder="1" applyAlignment="1">
      <alignment horizontal="center" vertical="center"/>
    </xf>
    <xf numFmtId="0" fontId="0" fillId="0" borderId="1" xfId="0" applyFont="1" applyBorder="1" applyAlignment="1">
      <alignment horizontal="center" vertical="center" wrapText="1"/>
    </xf>
    <xf numFmtId="0" fontId="22" fillId="7" borderId="1" xfId="0" applyFont="1" applyFill="1" applyBorder="1" applyAlignment="1">
      <alignment horizontal="center" vertical="center" wrapText="1"/>
    </xf>
    <xf numFmtId="3" fontId="6" fillId="0" borderId="1" xfId="0" applyNumberFormat="1" applyFont="1" applyBorder="1" applyAlignment="1" applyProtection="1">
      <alignment horizontal="center" vertical="center"/>
      <protection locked="0"/>
    </xf>
    <xf numFmtId="0" fontId="32" fillId="14" borderId="0" xfId="0" applyFont="1" applyFill="1" applyBorder="1" applyAlignment="1">
      <alignment horizontal="center" vertical="center"/>
    </xf>
    <xf numFmtId="0" fontId="22" fillId="7" borderId="1" xfId="0" applyFont="1" applyFill="1" applyBorder="1" applyAlignment="1">
      <alignment horizontal="center" vertical="center"/>
    </xf>
    <xf numFmtId="0" fontId="37" fillId="5" borderId="2" xfId="0" applyFont="1" applyFill="1" applyBorder="1" applyAlignment="1" applyProtection="1">
      <alignment horizontal="center" vertical="center"/>
      <protection locked="0"/>
    </xf>
    <xf numFmtId="0" fontId="10" fillId="5" borderId="0" xfId="0" applyFont="1" applyFill="1" applyBorder="1" applyAlignment="1" applyProtection="1">
      <alignment horizontal="center" vertical="center"/>
      <protection locked="0"/>
    </xf>
    <xf numFmtId="0" fontId="22" fillId="7" borderId="1" xfId="0" applyFont="1" applyFill="1" applyBorder="1" applyAlignment="1">
      <alignment horizontal="left" vertical="center"/>
    </xf>
    <xf numFmtId="0" fontId="6" fillId="8" borderId="31" xfId="0" applyFont="1" applyFill="1" applyBorder="1" applyAlignment="1" applyProtection="1">
      <alignment horizontal="right" vertical="center"/>
    </xf>
    <xf numFmtId="170" fontId="6" fillId="8" borderId="33" xfId="2" applyNumberFormat="1" applyFont="1" applyFill="1" applyBorder="1" applyAlignment="1" applyProtection="1">
      <alignment horizontal="center" vertical="center" shrinkToFit="1"/>
    </xf>
    <xf numFmtId="0" fontId="6" fillId="8" borderId="70" xfId="0" applyFont="1" applyFill="1" applyBorder="1" applyAlignment="1" applyProtection="1">
      <alignment horizontal="right" vertical="center"/>
    </xf>
    <xf numFmtId="170" fontId="12" fillId="8" borderId="71" xfId="2" applyNumberFormat="1" applyFont="1" applyFill="1" applyBorder="1" applyAlignment="1" applyProtection="1">
      <alignment horizontal="center" vertical="center"/>
    </xf>
    <xf numFmtId="9" fontId="12" fillId="8" borderId="72" xfId="3" applyFont="1" applyFill="1" applyBorder="1" applyAlignment="1" applyProtection="1">
      <alignment horizontal="center" vertical="center"/>
    </xf>
    <xf numFmtId="0" fontId="29" fillId="0" borderId="0" xfId="4" applyBorder="1" applyProtection="1"/>
    <xf numFmtId="0" fontId="29" fillId="11" borderId="0" xfId="4" applyFont="1" applyFill="1" applyBorder="1" applyAlignment="1" applyProtection="1">
      <alignment horizontal="center" vertical="center" wrapText="1"/>
    </xf>
    <xf numFmtId="0" fontId="11" fillId="8" borderId="56" xfId="0" applyFont="1" applyFill="1" applyBorder="1" applyAlignment="1" applyProtection="1">
      <alignment horizontal="left" vertical="center"/>
      <protection locked="0"/>
    </xf>
    <xf numFmtId="0" fontId="11" fillId="8" borderId="27" xfId="0" applyFont="1" applyFill="1" applyBorder="1" applyAlignment="1" applyProtection="1">
      <alignment horizontal="left" vertical="center"/>
      <protection locked="0"/>
    </xf>
    <xf numFmtId="0" fontId="11" fillId="8" borderId="87" xfId="0" applyFont="1" applyFill="1" applyBorder="1" applyAlignment="1" applyProtection="1">
      <alignment horizontal="left" vertical="center"/>
      <protection locked="0"/>
    </xf>
    <xf numFmtId="0" fontId="11" fillId="8" borderId="54" xfId="0" applyFont="1" applyFill="1" applyBorder="1" applyAlignment="1" applyProtection="1">
      <alignment horizontal="left" vertical="center"/>
      <protection locked="0"/>
    </xf>
    <xf numFmtId="0" fontId="11" fillId="8" borderId="12" xfId="0" applyFont="1" applyFill="1" applyBorder="1" applyAlignment="1" applyProtection="1">
      <alignment horizontal="left" vertical="center"/>
      <protection locked="0"/>
    </xf>
    <xf numFmtId="0" fontId="11" fillId="8" borderId="88" xfId="0" applyFont="1" applyFill="1" applyBorder="1" applyAlignment="1" applyProtection="1">
      <alignment horizontal="left" vertical="center"/>
      <protection locked="0"/>
    </xf>
    <xf numFmtId="170" fontId="11" fillId="8" borderId="65" xfId="2" applyNumberFormat="1" applyFont="1" applyFill="1" applyBorder="1" applyAlignment="1" applyProtection="1">
      <alignment horizontal="center" vertical="center"/>
      <protection locked="0"/>
    </xf>
    <xf numFmtId="0" fontId="11" fillId="8" borderId="49" xfId="0" applyFont="1" applyFill="1" applyBorder="1" applyAlignment="1" applyProtection="1">
      <alignment horizontal="left" vertical="center"/>
    </xf>
    <xf numFmtId="165" fontId="11" fillId="8" borderId="33" xfId="2" applyFont="1" applyFill="1" applyBorder="1" applyAlignment="1" applyProtection="1">
      <alignment horizontal="center" vertical="center"/>
    </xf>
    <xf numFmtId="0" fontId="11" fillId="0" borderId="49" xfId="0" applyFont="1" applyBorder="1" applyAlignment="1" applyProtection="1">
      <alignment horizontal="left" vertical="center"/>
      <protection locked="0"/>
    </xf>
    <xf numFmtId="170" fontId="11" fillId="0" borderId="65" xfId="2" applyNumberFormat="1" applyFont="1" applyBorder="1" applyAlignment="1" applyProtection="1">
      <alignment horizontal="center" vertical="center"/>
      <protection locked="0"/>
    </xf>
    <xf numFmtId="0" fontId="6" fillId="0" borderId="25" xfId="0" applyFont="1" applyBorder="1" applyAlignment="1" applyProtection="1">
      <alignment horizontal="left" vertical="center"/>
    </xf>
    <xf numFmtId="170" fontId="11" fillId="0" borderId="68" xfId="2" applyNumberFormat="1" applyFont="1" applyBorder="1" applyAlignment="1" applyProtection="1">
      <alignment horizontal="center" vertical="center"/>
    </xf>
    <xf numFmtId="9" fontId="6" fillId="0" borderId="26" xfId="3" applyFont="1" applyBorder="1" applyAlignment="1" applyProtection="1">
      <alignment horizontal="center" vertical="center"/>
    </xf>
    <xf numFmtId="0" fontId="11" fillId="8" borderId="49" xfId="0" applyFont="1" applyFill="1" applyBorder="1" applyAlignment="1" applyProtection="1">
      <alignment horizontal="left" vertical="center"/>
      <protection locked="0"/>
    </xf>
    <xf numFmtId="170" fontId="11" fillId="8" borderId="15" xfId="2" applyNumberFormat="1" applyFont="1" applyFill="1" applyBorder="1" applyAlignment="1" applyProtection="1">
      <alignment horizontal="center" vertical="center"/>
      <protection locked="0"/>
    </xf>
    <xf numFmtId="9" fontId="11" fillId="8" borderId="65" xfId="3" applyFont="1" applyFill="1" applyBorder="1" applyAlignment="1" applyProtection="1">
      <alignment horizontal="center" vertical="center"/>
    </xf>
    <xf numFmtId="170" fontId="11" fillId="0" borderId="15" xfId="2" applyNumberFormat="1" applyFont="1" applyBorder="1" applyAlignment="1" applyProtection="1">
      <alignment horizontal="center" vertical="center"/>
      <protection locked="0"/>
    </xf>
    <xf numFmtId="9" fontId="11" fillId="0" borderId="65" xfId="3" applyFont="1" applyBorder="1" applyAlignment="1" applyProtection="1">
      <alignment horizontal="center" vertical="center"/>
    </xf>
    <xf numFmtId="170" fontId="11" fillId="8" borderId="14" xfId="2" applyNumberFormat="1" applyFont="1" applyFill="1" applyBorder="1" applyAlignment="1" applyProtection="1">
      <alignment horizontal="center" vertical="center"/>
      <protection locked="0"/>
    </xf>
    <xf numFmtId="9" fontId="11" fillId="8" borderId="69" xfId="3" applyFont="1" applyFill="1" applyBorder="1" applyAlignment="1" applyProtection="1">
      <alignment horizontal="center" vertical="center"/>
    </xf>
    <xf numFmtId="0" fontId="11" fillId="0" borderId="49" xfId="0" applyFont="1" applyBorder="1" applyAlignment="1" applyProtection="1">
      <alignment horizontal="left" vertical="center"/>
    </xf>
    <xf numFmtId="0" fontId="0" fillId="11" borderId="2" xfId="0" applyFont="1" applyFill="1" applyBorder="1" applyAlignment="1" applyProtection="1">
      <alignment horizontal="center" vertical="center"/>
    </xf>
    <xf numFmtId="0" fontId="7" fillId="11" borderId="53" xfId="0" applyFont="1" applyFill="1" applyBorder="1" applyAlignment="1" applyProtection="1">
      <alignment horizontal="center" vertical="center"/>
    </xf>
    <xf numFmtId="0" fontId="7" fillId="11" borderId="67" xfId="0" applyFont="1" applyFill="1" applyBorder="1" applyAlignment="1" applyProtection="1">
      <alignment horizontal="center" vertical="center"/>
    </xf>
    <xf numFmtId="0" fontId="11" fillId="0" borderId="28" xfId="0" applyFont="1" applyBorder="1" applyAlignment="1" applyProtection="1">
      <alignment horizontal="left" vertical="center"/>
      <protection locked="0"/>
    </xf>
    <xf numFmtId="170" fontId="11" fillId="0" borderId="30" xfId="2" applyNumberFormat="1" applyFont="1" applyBorder="1" applyAlignment="1" applyProtection="1">
      <alignment horizontal="center" vertical="center"/>
      <protection locked="0"/>
    </xf>
    <xf numFmtId="0" fontId="6" fillId="8" borderId="25" xfId="0" applyFont="1" applyFill="1" applyBorder="1" applyAlignment="1" applyProtection="1">
      <alignment horizontal="left" vertical="center"/>
    </xf>
    <xf numFmtId="170" fontId="12" fillId="8" borderId="68" xfId="2" applyNumberFormat="1" applyFont="1" applyFill="1" applyBorder="1" applyAlignment="1" applyProtection="1">
      <alignment horizontal="center" vertical="center"/>
      <protection locked="0"/>
    </xf>
    <xf numFmtId="9" fontId="6" fillId="8" borderId="26" xfId="3" applyFont="1" applyFill="1" applyBorder="1" applyAlignment="1" applyProtection="1">
      <alignment horizontal="center" vertical="center"/>
    </xf>
    <xf numFmtId="0" fontId="43" fillId="20" borderId="2" xfId="0" applyFont="1" applyFill="1" applyBorder="1" applyAlignment="1" applyProtection="1">
      <alignment horizontal="center" vertical="center"/>
    </xf>
    <xf numFmtId="44" fontId="43" fillId="20" borderId="2" xfId="0" applyNumberFormat="1" applyFont="1" applyFill="1" applyBorder="1" applyAlignment="1" applyProtection="1">
      <alignment horizontal="center" vertical="center"/>
    </xf>
    <xf numFmtId="9" fontId="22" fillId="20" borderId="2" xfId="3" applyFont="1" applyFill="1" applyBorder="1" applyAlignment="1" applyProtection="1">
      <alignment horizontal="center" vertical="center"/>
    </xf>
    <xf numFmtId="0" fontId="30" fillId="0" borderId="12" xfId="0" applyFont="1" applyBorder="1" applyAlignment="1" applyProtection="1">
      <alignment horizontal="center" vertical="center"/>
    </xf>
    <xf numFmtId="0" fontId="12" fillId="0" borderId="66" xfId="0" applyFont="1" applyBorder="1" applyAlignment="1" applyProtection="1">
      <alignment horizontal="left" vertical="center"/>
    </xf>
    <xf numFmtId="0" fontId="46" fillId="20" borderId="1" xfId="0" applyFont="1" applyFill="1" applyBorder="1" applyAlignment="1" applyProtection="1">
      <alignment horizontal="center" vertical="center"/>
    </xf>
    <xf numFmtId="0" fontId="22" fillId="0" borderId="2" xfId="0" applyFont="1" applyBorder="1" applyAlignment="1" applyProtection="1">
      <alignment horizontal="center" vertical="center"/>
    </xf>
    <xf numFmtId="170" fontId="22" fillId="0" borderId="2" xfId="0" applyNumberFormat="1" applyFont="1" applyBorder="1" applyAlignment="1" applyProtection="1">
      <alignment horizontal="center" vertical="center"/>
    </xf>
    <xf numFmtId="44" fontId="22" fillId="0" borderId="2" xfId="0" applyNumberFormat="1" applyFont="1" applyBorder="1" applyAlignment="1" applyProtection="1">
      <alignment horizontal="center" vertical="center"/>
    </xf>
    <xf numFmtId="9" fontId="22" fillId="0" borderId="2" xfId="3" applyFont="1" applyBorder="1" applyAlignment="1" applyProtection="1">
      <alignment horizontal="center" vertical="center"/>
    </xf>
    <xf numFmtId="44" fontId="61" fillId="28" borderId="16" xfId="0" applyNumberFormat="1" applyFont="1" applyFill="1" applyBorder="1" applyAlignment="1" applyProtection="1">
      <alignment horizontal="center" vertical="center"/>
    </xf>
    <xf numFmtId="0" fontId="61" fillId="28" borderId="17" xfId="0" applyFont="1" applyFill="1" applyBorder="1" applyAlignment="1" applyProtection="1">
      <alignment horizontal="center" vertical="center"/>
    </xf>
    <xf numFmtId="0" fontId="61" fillId="28" borderId="18" xfId="0" applyFont="1" applyFill="1" applyBorder="1" applyAlignment="1" applyProtection="1">
      <alignment horizontal="center" vertical="center"/>
    </xf>
    <xf numFmtId="0" fontId="61" fillId="28" borderId="21" xfId="0" applyFont="1" applyFill="1" applyBorder="1" applyAlignment="1" applyProtection="1">
      <alignment horizontal="center" vertical="center"/>
    </xf>
    <xf numFmtId="0" fontId="61" fillId="28" borderId="22" xfId="0" applyFont="1" applyFill="1" applyBorder="1" applyAlignment="1" applyProtection="1">
      <alignment horizontal="center" vertical="center"/>
    </xf>
    <xf numFmtId="0" fontId="61" fillId="28" borderId="23" xfId="0" applyFont="1" applyFill="1" applyBorder="1" applyAlignment="1" applyProtection="1">
      <alignment horizontal="center" vertical="center"/>
    </xf>
    <xf numFmtId="0" fontId="45" fillId="5" borderId="0" xfId="0" applyFont="1" applyFill="1" applyBorder="1" applyAlignment="1" applyProtection="1">
      <alignment horizontal="center" vertical="center"/>
    </xf>
    <xf numFmtId="165" fontId="45" fillId="5" borderId="0" xfId="0" applyNumberFormat="1" applyFont="1" applyFill="1" applyBorder="1" applyAlignment="1" applyProtection="1">
      <alignment horizontal="center" vertical="center"/>
    </xf>
    <xf numFmtId="9" fontId="27" fillId="5" borderId="0" xfId="3" applyFont="1" applyFill="1" applyBorder="1" applyAlignment="1" applyProtection="1">
      <alignment horizontal="center" vertical="center"/>
    </xf>
    <xf numFmtId="0" fontId="4" fillId="0" borderId="0" xfId="0" applyFont="1" applyBorder="1" applyAlignment="1" applyProtection="1">
      <alignment horizontal="left" vertical="center"/>
    </xf>
    <xf numFmtId="0" fontId="41" fillId="0" borderId="0" xfId="0" applyFont="1" applyBorder="1" applyAlignment="1" applyProtection="1">
      <alignment horizontal="left" vertical="center"/>
    </xf>
    <xf numFmtId="0" fontId="42" fillId="11" borderId="2" xfId="0" applyFont="1" applyFill="1" applyBorder="1" applyAlignment="1" applyProtection="1">
      <alignment horizontal="center" vertical="center"/>
    </xf>
    <xf numFmtId="0" fontId="22" fillId="20" borderId="2" xfId="0" applyFont="1" applyFill="1" applyBorder="1" applyAlignment="1" applyProtection="1">
      <alignment horizontal="center" vertical="center"/>
    </xf>
    <xf numFmtId="44" fontId="22" fillId="20" borderId="2" xfId="0" applyNumberFormat="1" applyFont="1" applyFill="1" applyBorder="1" applyAlignment="1" applyProtection="1">
      <alignment horizontal="center" vertical="center"/>
    </xf>
    <xf numFmtId="0" fontId="43" fillId="0" borderId="0" xfId="0" applyFont="1" applyBorder="1" applyAlignment="1" applyProtection="1">
      <alignment horizontal="center" vertical="center"/>
    </xf>
    <xf numFmtId="44" fontId="26" fillId="20" borderId="0" xfId="0" applyNumberFormat="1" applyFont="1" applyFill="1" applyBorder="1" applyAlignment="1" applyProtection="1">
      <alignment horizontal="center" vertical="center" shrinkToFit="1"/>
    </xf>
    <xf numFmtId="0" fontId="53" fillId="0" borderId="44" xfId="0" applyFont="1" applyBorder="1" applyAlignment="1">
      <alignment horizontal="center" vertical="center" wrapText="1" shrinkToFit="1"/>
    </xf>
    <xf numFmtId="0" fontId="53" fillId="0" borderId="78" xfId="0" applyFont="1" applyBorder="1" applyAlignment="1" applyProtection="1">
      <alignment horizontal="center" vertical="center" wrapText="1" shrinkToFit="1"/>
      <protection locked="0"/>
    </xf>
    <xf numFmtId="0" fontId="38" fillId="0" borderId="0" xfId="0" applyFont="1" applyBorder="1" applyAlignment="1">
      <alignment horizontal="left" vertical="center"/>
    </xf>
    <xf numFmtId="165" fontId="38" fillId="0" borderId="0" xfId="0" applyNumberFormat="1" applyFont="1" applyBorder="1" applyAlignment="1">
      <alignment horizontal="left" vertical="center"/>
    </xf>
    <xf numFmtId="0" fontId="53" fillId="0" borderId="0" xfId="0" applyFont="1" applyBorder="1" applyAlignment="1">
      <alignment horizontal="left" vertical="center"/>
    </xf>
    <xf numFmtId="165" fontId="53" fillId="0" borderId="0" xfId="0" applyNumberFormat="1" applyFont="1" applyBorder="1" applyAlignment="1" applyProtection="1">
      <alignment horizontal="left" vertical="center"/>
      <protection locked="0"/>
    </xf>
    <xf numFmtId="0" fontId="38" fillId="10" borderId="12" xfId="0" applyFont="1" applyFill="1" applyBorder="1" applyAlignment="1">
      <alignment horizontal="center"/>
    </xf>
    <xf numFmtId="0" fontId="25" fillId="10" borderId="79" xfId="0" applyFont="1" applyFill="1" applyBorder="1" applyAlignment="1">
      <alignment horizontal="center" vertical="center" textRotation="90"/>
    </xf>
    <xf numFmtId="0" fontId="38" fillId="0" borderId="15" xfId="0" applyFont="1" applyBorder="1" applyAlignment="1">
      <alignment horizontal="center" vertical="center"/>
    </xf>
    <xf numFmtId="0" fontId="38" fillId="0" borderId="76" xfId="0" applyFont="1" applyBorder="1" applyAlignment="1">
      <alignment horizontal="center" vertical="center"/>
    </xf>
    <xf numFmtId="169" fontId="38" fillId="5" borderId="32" xfId="0" applyNumberFormat="1" applyFont="1" applyFill="1" applyBorder="1" applyAlignment="1" applyProtection="1">
      <alignment horizontal="center" vertical="center" shrinkToFit="1"/>
      <protection locked="0"/>
    </xf>
    <xf numFmtId="169" fontId="38" fillId="5" borderId="79" xfId="0" applyNumberFormat="1" applyFont="1" applyFill="1" applyBorder="1" applyAlignment="1" applyProtection="1">
      <alignment horizontal="center" vertical="center" shrinkToFit="1"/>
      <protection locked="0"/>
    </xf>
    <xf numFmtId="168" fontId="28" fillId="0" borderId="0" xfId="0" applyNumberFormat="1" applyFont="1" applyBorder="1" applyAlignment="1">
      <alignment horizontal="center"/>
    </xf>
    <xf numFmtId="0" fontId="28" fillId="0" borderId="0" xfId="0" applyFont="1" applyBorder="1" applyAlignment="1">
      <alignment horizontal="center"/>
    </xf>
    <xf numFmtId="0" fontId="52" fillId="7" borderId="10" xfId="0" applyFont="1" applyFill="1" applyBorder="1" applyAlignment="1">
      <alignment horizontal="center" vertical="center"/>
    </xf>
    <xf numFmtId="0" fontId="38" fillId="0" borderId="0" xfId="0" applyFont="1" applyBorder="1" applyAlignment="1" applyProtection="1">
      <alignment horizontal="center" vertical="center" wrapText="1"/>
      <protection locked="0"/>
    </xf>
    <xf numFmtId="0" fontId="38" fillId="0" borderId="1" xfId="0" applyFont="1" applyBorder="1" applyAlignment="1" applyProtection="1">
      <alignment horizontal="left" vertical="top" wrapText="1"/>
      <protection locked="0"/>
    </xf>
    <xf numFmtId="0" fontId="51" fillId="23" borderId="0" xfId="4" applyFont="1" applyFill="1" applyBorder="1" applyAlignment="1" applyProtection="1">
      <alignment horizontal="center" vertical="center"/>
    </xf>
    <xf numFmtId="0" fontId="12" fillId="0" borderId="66" xfId="0" applyFont="1" applyBorder="1" applyAlignment="1">
      <alignment horizontal="left" vertical="center"/>
    </xf>
    <xf numFmtId="0" fontId="46" fillId="0" borderId="0" xfId="0" applyFont="1" applyBorder="1" applyAlignment="1">
      <alignment horizontal="center" vertical="center"/>
    </xf>
    <xf numFmtId="0" fontId="52" fillId="7" borderId="52" xfId="0" applyFont="1" applyFill="1" applyBorder="1" applyAlignment="1">
      <alignment horizontal="center" vertical="center"/>
    </xf>
    <xf numFmtId="2" fontId="52" fillId="7" borderId="75" xfId="0" applyNumberFormat="1" applyFont="1" applyFill="1" applyBorder="1" applyAlignment="1">
      <alignment horizontal="right" vertical="center"/>
    </xf>
    <xf numFmtId="0" fontId="52" fillId="7" borderId="75" xfId="0" applyFont="1" applyFill="1" applyBorder="1" applyAlignment="1">
      <alignment horizontal="left" vertical="center"/>
    </xf>
    <xf numFmtId="0" fontId="52" fillId="7" borderId="1" xfId="0" applyFont="1" applyFill="1" applyBorder="1" applyAlignment="1">
      <alignment horizontal="center" vertical="center"/>
    </xf>
    <xf numFmtId="0" fontId="32" fillId="23" borderId="0" xfId="0" applyFont="1" applyFill="1" applyBorder="1" applyAlignment="1">
      <alignment horizontal="center" vertical="center"/>
    </xf>
    <xf numFmtId="0" fontId="38" fillId="7" borderId="15" xfId="0" applyFont="1" applyFill="1" applyBorder="1" applyAlignment="1">
      <alignment horizontal="left" vertical="center"/>
    </xf>
    <xf numFmtId="0" fontId="10" fillId="5" borderId="15" xfId="0" applyFont="1" applyFill="1" applyBorder="1" applyAlignment="1" applyProtection="1">
      <alignment horizontal="center" vertical="center"/>
      <protection locked="0"/>
    </xf>
    <xf numFmtId="0" fontId="38" fillId="7" borderId="76" xfId="0" applyFont="1" applyFill="1" applyBorder="1" applyAlignment="1">
      <alignment horizontal="left" vertical="center"/>
    </xf>
    <xf numFmtId="0" fontId="38" fillId="0" borderId="1" xfId="0" applyFont="1" applyBorder="1" applyAlignment="1" applyProtection="1">
      <alignment horizontal="center" vertical="center"/>
      <protection locked="0"/>
    </xf>
    <xf numFmtId="0" fontId="22" fillId="7" borderId="15" xfId="0" applyFont="1" applyFill="1" applyBorder="1" applyAlignment="1">
      <alignment horizontal="center" vertical="center" wrapText="1"/>
    </xf>
    <xf numFmtId="168" fontId="50" fillId="0" borderId="15" xfId="0" applyNumberFormat="1" applyFont="1" applyBorder="1" applyAlignment="1">
      <alignment horizontal="center" vertical="center"/>
    </xf>
    <xf numFmtId="0" fontId="50" fillId="7" borderId="15" xfId="0" applyFont="1" applyFill="1" applyBorder="1" applyAlignment="1">
      <alignment horizontal="center" vertical="center"/>
    </xf>
    <xf numFmtId="167" fontId="50" fillId="0" borderId="15" xfId="2" applyNumberFormat="1" applyFont="1" applyBorder="1" applyAlignment="1" applyProtection="1">
      <alignment horizontal="center" vertical="center"/>
    </xf>
    <xf numFmtId="0" fontId="38" fillId="7" borderId="76" xfId="0" applyFont="1" applyFill="1" applyBorder="1" applyAlignment="1">
      <alignment horizontal="center" vertical="center"/>
    </xf>
    <xf numFmtId="0" fontId="38" fillId="7" borderId="77" xfId="0" applyFont="1" applyFill="1" applyBorder="1" applyAlignment="1">
      <alignment horizontal="center" vertical="center"/>
    </xf>
    <xf numFmtId="168" fontId="50" fillId="0" borderId="15" xfId="1" applyNumberFormat="1" applyFont="1" applyBorder="1" applyAlignment="1" applyProtection="1">
      <alignment horizontal="center" vertical="center"/>
    </xf>
    <xf numFmtId="0" fontId="38" fillId="7" borderId="78" xfId="0" applyFont="1" applyFill="1" applyBorder="1" applyAlignment="1">
      <alignment horizontal="center" vertical="center"/>
    </xf>
    <xf numFmtId="0" fontId="38" fillId="7" borderId="77" xfId="0" applyFont="1" applyFill="1" applyBorder="1" applyAlignment="1">
      <alignment horizontal="center" vertical="center" wrapText="1"/>
    </xf>
    <xf numFmtId="0" fontId="32" fillId="23" borderId="0" xfId="0" applyFont="1" applyFill="1" applyBorder="1" applyAlignment="1">
      <alignment horizontal="center"/>
    </xf>
    <xf numFmtId="0" fontId="33" fillId="23" borderId="0" xfId="0" applyFont="1" applyFill="1" applyBorder="1" applyAlignment="1">
      <alignment horizontal="center"/>
    </xf>
    <xf numFmtId="0" fontId="49" fillId="0" borderId="52" xfId="0" applyFont="1" applyBorder="1" applyAlignment="1">
      <alignment horizontal="center" vertical="center"/>
    </xf>
    <xf numFmtId="0" fontId="49" fillId="0" borderId="75" xfId="0" applyFont="1" applyBorder="1" applyAlignment="1">
      <alignment horizontal="right" vertical="center"/>
    </xf>
    <xf numFmtId="0" fontId="49" fillId="0" borderId="75" xfId="0" applyFont="1" applyBorder="1" applyAlignment="1">
      <alignment horizontal="left" vertical="center"/>
    </xf>
    <xf numFmtId="0" fontId="49" fillId="0" borderId="75" xfId="0" applyFont="1" applyBorder="1" applyAlignment="1">
      <alignment vertical="center"/>
    </xf>
    <xf numFmtId="0" fontId="46" fillId="0" borderId="46" xfId="0" applyFont="1" applyBorder="1" applyAlignment="1">
      <alignment horizontal="center" vertical="center"/>
    </xf>
    <xf numFmtId="0" fontId="0" fillId="0" borderId="74" xfId="0" applyFont="1" applyBorder="1" applyAlignment="1">
      <alignment horizontal="left" vertical="center" wrapText="1"/>
    </xf>
    <xf numFmtId="0" fontId="22" fillId="13" borderId="73" xfId="0" applyFont="1" applyFill="1" applyBorder="1" applyAlignment="1" applyProtection="1">
      <alignment horizontal="center" vertical="center"/>
      <protection locked="0"/>
    </xf>
    <xf numFmtId="0" fontId="48" fillId="0" borderId="2" xfId="0" applyFont="1" applyBorder="1" applyAlignment="1">
      <alignment horizontal="center" vertical="center" wrapText="1"/>
    </xf>
    <xf numFmtId="0" fontId="46" fillId="0" borderId="0" xfId="0" applyFont="1" applyBorder="1" applyAlignment="1">
      <alignment horizontal="left" vertical="center"/>
    </xf>
    <xf numFmtId="0" fontId="0" fillId="11" borderId="2" xfId="0" applyFont="1" applyFill="1" applyBorder="1" applyAlignment="1">
      <alignment horizontal="center" vertical="center"/>
    </xf>
    <xf numFmtId="0" fontId="0" fillId="15" borderId="2" xfId="0" applyFill="1" applyBorder="1" applyAlignment="1">
      <alignment horizontal="center" vertical="center" shrinkToFit="1"/>
    </xf>
    <xf numFmtId="0" fontId="38" fillId="15" borderId="2" xfId="0" applyFont="1" applyFill="1" applyBorder="1" applyAlignment="1">
      <alignment horizontal="center" vertical="center" wrapText="1" shrinkToFit="1"/>
    </xf>
    <xf numFmtId="0" fontId="0" fillId="15" borderId="46" xfId="0" applyFill="1" applyBorder="1" applyAlignment="1">
      <alignment horizontal="center" vertical="center"/>
    </xf>
    <xf numFmtId="0" fontId="0" fillId="15" borderId="73" xfId="0" applyFont="1" applyFill="1" applyBorder="1" applyAlignment="1">
      <alignment horizontal="center" vertical="center"/>
    </xf>
    <xf numFmtId="0" fontId="22" fillId="15" borderId="2" xfId="0" applyFont="1" applyFill="1" applyBorder="1" applyAlignment="1">
      <alignment horizontal="center" vertical="center"/>
    </xf>
    <xf numFmtId="14" fontId="0" fillId="15" borderId="2" xfId="0" applyNumberFormat="1" applyFill="1" applyBorder="1" applyAlignment="1">
      <alignment horizontal="center" vertical="center"/>
    </xf>
    <xf numFmtId="0" fontId="31" fillId="22" borderId="0" xfId="0" applyFont="1" applyFill="1" applyBorder="1" applyAlignment="1">
      <alignment horizontal="center" vertical="center" shrinkToFit="1"/>
    </xf>
    <xf numFmtId="0" fontId="31" fillId="22" borderId="0" xfId="0" applyFont="1" applyFill="1" applyBorder="1" applyAlignment="1">
      <alignment horizontal="center" vertical="center"/>
    </xf>
    <xf numFmtId="0" fontId="31" fillId="23" borderId="0" xfId="0" applyFont="1" applyFill="1" applyBorder="1" applyAlignment="1">
      <alignment horizontal="center" vertical="center"/>
    </xf>
    <xf numFmtId="0" fontId="47" fillId="0" borderId="0" xfId="0" applyFont="1" applyBorder="1" applyAlignment="1">
      <alignment horizontal="center" vertical="center"/>
    </xf>
    <xf numFmtId="0" fontId="30" fillId="0" borderId="0" xfId="0" applyFont="1" applyBorder="1" applyAlignment="1">
      <alignment horizontal="center" vertical="center"/>
    </xf>
    <xf numFmtId="0" fontId="12" fillId="0" borderId="80" xfId="0" applyFont="1" applyBorder="1" applyAlignment="1">
      <alignment horizontal="left" vertical="center"/>
    </xf>
    <xf numFmtId="0" fontId="28" fillId="5" borderId="0" xfId="0" applyFont="1" applyFill="1" applyBorder="1" applyAlignment="1">
      <alignment horizontal="center" vertical="center"/>
    </xf>
    <xf numFmtId="0" fontId="0" fillId="0" borderId="0" xfId="0" applyBorder="1" applyAlignment="1">
      <alignment horizontal="left" vertical="center"/>
    </xf>
    <xf numFmtId="0" fontId="10" fillId="0" borderId="0" xfId="0" applyFont="1" applyBorder="1" applyAlignment="1" applyProtection="1">
      <alignment horizontal="center" vertical="center"/>
      <protection locked="0"/>
    </xf>
    <xf numFmtId="0" fontId="0" fillId="0" borderId="46" xfId="0" applyBorder="1" applyAlignment="1">
      <alignment horizontal="center"/>
    </xf>
    <xf numFmtId="0" fontId="0" fillId="0" borderId="74" xfId="0" applyFont="1" applyBorder="1" applyAlignment="1">
      <alignment horizontal="left" vertical="center"/>
    </xf>
    <xf numFmtId="0" fontId="59" fillId="21" borderId="84" xfId="0" applyFont="1" applyFill="1" applyBorder="1" applyAlignment="1" applyProtection="1">
      <alignment horizontal="center" vertical="center"/>
      <protection locked="0"/>
    </xf>
    <xf numFmtId="0" fontId="59" fillId="21" borderId="85" xfId="0" applyFont="1" applyFill="1" applyBorder="1" applyAlignment="1" applyProtection="1">
      <alignment horizontal="center" vertical="center"/>
      <protection locked="0"/>
    </xf>
    <xf numFmtId="0" fontId="59" fillId="21" borderId="83" xfId="0" applyFont="1" applyFill="1" applyBorder="1" applyAlignment="1" applyProtection="1">
      <alignment horizontal="center" vertical="center"/>
      <protection locked="0"/>
    </xf>
    <xf numFmtId="0" fontId="59" fillId="21" borderId="86" xfId="0" applyFont="1" applyFill="1" applyBorder="1" applyAlignment="1" applyProtection="1">
      <alignment horizontal="center" vertical="center"/>
      <protection locked="0"/>
    </xf>
    <xf numFmtId="0" fontId="0" fillId="0" borderId="74" xfId="0" applyFont="1" applyBorder="1" applyAlignment="1">
      <alignment horizontal="center" vertical="center"/>
    </xf>
    <xf numFmtId="0" fontId="0" fillId="0" borderId="81" xfId="0" applyBorder="1" applyAlignment="1" applyProtection="1">
      <alignment horizontal="left" vertical="center"/>
      <protection locked="0"/>
    </xf>
    <xf numFmtId="0" fontId="30" fillId="0" borderId="0" xfId="0" applyFont="1" applyBorder="1" applyAlignment="1" applyProtection="1">
      <alignment horizontal="center" vertical="center"/>
    </xf>
    <xf numFmtId="0" fontId="52" fillId="11" borderId="2" xfId="0" applyFont="1" applyFill="1" applyBorder="1" applyAlignment="1" applyProtection="1">
      <alignment horizontal="left" vertical="center" indent="8"/>
    </xf>
    <xf numFmtId="0" fontId="55" fillId="20" borderId="2" xfId="0" applyFont="1" applyFill="1" applyBorder="1" applyAlignment="1" applyProtection="1">
      <alignment horizontal="left" vertical="top" wrapText="1" shrinkToFit="1"/>
      <protection locked="0"/>
    </xf>
    <xf numFmtId="0" fontId="56" fillId="20" borderId="0" xfId="0" applyFont="1" applyFill="1" applyBorder="1" applyAlignment="1" applyProtection="1">
      <alignment horizontal="left" vertical="top"/>
      <protection locked="0"/>
    </xf>
    <xf numFmtId="0" fontId="46" fillId="0" borderId="0" xfId="0" applyFont="1" applyBorder="1" applyAlignment="1" applyProtection="1">
      <alignment horizontal="left" vertical="center"/>
    </xf>
    <xf numFmtId="0" fontId="52" fillId="11" borderId="2" xfId="0" applyFont="1" applyFill="1" applyBorder="1" applyAlignment="1" applyProtection="1">
      <alignment horizontal="left" vertical="center" wrapText="1" indent="8"/>
    </xf>
    <xf numFmtId="0" fontId="54" fillId="20" borderId="2" xfId="0" applyFont="1" applyFill="1" applyBorder="1" applyAlignment="1" applyProtection="1">
      <alignment horizontal="center" vertical="center" shrinkToFit="1"/>
      <protection locked="0"/>
    </xf>
    <xf numFmtId="0" fontId="22" fillId="0" borderId="82" xfId="0" applyFont="1" applyBorder="1" applyAlignment="1" applyProtection="1">
      <alignment horizontal="left" vertical="center"/>
    </xf>
    <xf numFmtId="0" fontId="47" fillId="0" borderId="0" xfId="0" applyFont="1" applyBorder="1" applyAlignment="1" applyProtection="1">
      <alignment horizontal="center" vertical="center"/>
    </xf>
  </cellXfs>
  <cellStyles count="6">
    <cellStyle name="Lien hypertexte" xfId="4" builtinId="8"/>
    <cellStyle name="Milliers" xfId="1" builtinId="3"/>
    <cellStyle name="Monétaire" xfId="2" builtinId="4"/>
    <cellStyle name="Normal" xfId="0" builtinId="0"/>
    <cellStyle name="Pourcentage" xfId="3" builtinId="5"/>
    <cellStyle name="Texte explicatif" xfId="5" builtinId="53" customBuiltin="1"/>
  </cellStyles>
  <dxfs count="185">
    <dxf>
      <font>
        <sz val="11"/>
        <color rgb="FF9C0006"/>
        <name val="Calibri"/>
      </font>
      <fill>
        <patternFill>
          <bgColor rgb="FFFFC7CE"/>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color rgb="FF006100"/>
      </font>
      <fill>
        <patternFill>
          <bgColor rgb="FFC6EFCE"/>
        </patternFill>
      </fill>
    </dxf>
    <dxf>
      <font>
        <color theme="0" tint="-0.34998626667073579"/>
      </font>
      <fill>
        <patternFill>
          <bgColor theme="0"/>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FFFFFF"/>
        <name val="Calibri"/>
      </font>
      <fill>
        <patternFill>
          <bgColor rgb="FFFFFFFF"/>
        </patternFill>
      </fill>
      <border diagonalUp="0" diagonalDown="0">
        <left/>
        <right/>
        <top/>
        <bottom/>
      </border>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FFFFFF"/>
        <name val="Calibri"/>
      </font>
      <fill>
        <patternFill>
          <bgColor rgb="FFFFFFFF"/>
        </patternFill>
      </fill>
      <border diagonalUp="0" diagonalDown="0">
        <left/>
        <right/>
        <top/>
        <bottom/>
      </border>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FFFFFF"/>
        <name val="Calibri"/>
      </font>
      <fill>
        <patternFill>
          <bgColor rgb="FFFFFFFF"/>
        </patternFill>
      </fill>
      <border diagonalUp="0" diagonalDown="0">
        <left/>
        <right/>
        <top/>
        <bottom/>
      </border>
    </dxf>
    <dxf>
      <font>
        <sz val="11"/>
        <color rgb="FFFFFFFF"/>
        <name val="Calibri"/>
      </font>
      <fill>
        <patternFill>
          <bgColor rgb="FFFFFFFF"/>
        </patternFill>
      </fill>
      <border diagonalUp="0" diagonalDown="0">
        <left/>
        <right/>
        <top/>
        <bottom/>
      </border>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ill>
        <patternFill>
          <bgColor theme="9" tint="0.39994506668294322"/>
        </patternFill>
      </fill>
    </dxf>
    <dxf>
      <fill>
        <patternFill>
          <bgColor theme="9" tint="0.39994506668294322"/>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patternType="solid">
          <bgColor theme="0"/>
        </patternFill>
      </fill>
      <border>
        <left/>
        <right/>
        <top/>
        <bottom/>
        <vertical/>
        <horizontal/>
      </border>
    </dxf>
    <dxf>
      <fill>
        <patternFill patternType="none">
          <bgColor auto="1"/>
        </patternFill>
      </fill>
      <border>
        <left/>
        <right/>
        <top/>
        <bottom/>
        <vertical/>
        <horizontal/>
      </border>
    </dxf>
    <dxf>
      <fill>
        <patternFill>
          <bgColor theme="5" tint="0.59996337778862885"/>
        </patternFill>
      </fill>
      <border>
        <left style="thin">
          <color auto="1"/>
        </left>
        <right style="thin">
          <color auto="1"/>
        </right>
        <top style="thin">
          <color auto="1"/>
        </top>
        <bottom style="thin">
          <color auto="1"/>
        </bottom>
        <vertical/>
        <horizontal/>
      </border>
    </dxf>
    <dxf>
      <fill>
        <patternFill>
          <bgColor theme="5" tint="0.59996337778862885"/>
        </patternFill>
      </fill>
      <border>
        <left style="thin">
          <color auto="1"/>
        </left>
        <right style="thin">
          <color auto="1"/>
        </right>
        <top style="thin">
          <color auto="1"/>
        </top>
        <bottom style="thin">
          <color auto="1"/>
        </bottom>
        <vertical/>
        <horizontal/>
      </border>
    </dxf>
    <dxf>
      <font>
        <color rgb="FF006100"/>
      </font>
      <fill>
        <patternFill>
          <bgColor rgb="FFC6EFCE"/>
        </patternFill>
      </fill>
    </dxf>
    <dxf>
      <font>
        <color theme="0" tint="-0.34998626667073579"/>
      </font>
      <fill>
        <patternFill>
          <bgColor theme="0"/>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006100"/>
        <name val="Calibri"/>
      </font>
      <fill>
        <patternFill>
          <bgColor rgb="FFC6EF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C5E0B4"/>
      <rgbColor rgb="FFFF00FF"/>
      <rgbColor rgb="FFE7E6E6"/>
      <rgbColor rgb="FF9C0006"/>
      <rgbColor rgb="FF006100"/>
      <rgbColor rgb="FF000080"/>
      <rgbColor rgb="FF548235"/>
      <rgbColor rgb="FF800080"/>
      <rgbColor rgb="FF008080"/>
      <rgbColor rgb="FFBFBFBF"/>
      <rgbColor rgb="FF808080"/>
      <rgbColor rgb="FFA9D18E"/>
      <rgbColor rgb="FF7030A0"/>
      <rgbColor rgb="FFFFF2CC"/>
      <rgbColor rgb="FFDEEBF7"/>
      <rgbColor rgb="FF660066"/>
      <rgbColor rgb="FFFF9966"/>
      <rgbColor rgb="FF0563C1"/>
      <rgbColor rgb="FFBDD7EE"/>
      <rgbColor rgb="FF000080"/>
      <rgbColor rgb="FFFF00FF"/>
      <rgbColor rgb="FFFBE5D6"/>
      <rgbColor rgb="FFF2F2F2"/>
      <rgbColor rgb="FF800080"/>
      <rgbColor rgb="FFC00000"/>
      <rgbColor rgb="FF008080"/>
      <rgbColor rgb="FF0000FF"/>
      <rgbColor rgb="FF00CCFF"/>
      <rgbColor rgb="FFE2F0D9"/>
      <rgbColor rgb="FFC6EFCE"/>
      <rgbColor rgb="FFFFE699"/>
      <rgbColor rgb="FFD0CECE"/>
      <rgbColor rgb="FFFF99FF"/>
      <rgbColor rgb="FFFFC7CE"/>
      <rgbColor rgb="FFF8CBAD"/>
      <rgbColor rgb="FFFFCCFF"/>
      <rgbColor rgb="FFD6DCE5"/>
      <rgbColor rgb="FF92D050"/>
      <rgbColor rgb="FFFFC000"/>
      <rgbColor rgb="FFD9D9D9"/>
      <rgbColor rgb="FFED7D31"/>
      <rgbColor rgb="FF44546A"/>
      <rgbColor rgb="FFAFABAB"/>
      <rgbColor rgb="FF003366"/>
      <rgbColor rgb="FF70AD47"/>
      <rgbColor rgb="FF003300"/>
      <rgbColor rgb="FF333300"/>
      <rgbColor rgb="FF993300"/>
      <rgbColor rgb="FFFF3F3F"/>
      <rgbColor rgb="FF333399"/>
      <rgbColor rgb="FF38562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1"/>
  <c:style val="2"/>
  <c:chart>
    <c:autoTitleDeleted val="1"/>
    <c:plotArea>
      <c:layout/>
      <c:radarChart>
        <c:radarStyle val="filled"/>
        <c:varyColors val="1"/>
        <c:ser>
          <c:idx val="0"/>
          <c:order val="0"/>
          <c:tx>
            <c:strRef>
              <c:f>Grille_analyse!$J$151</c:f>
              <c:strCache>
                <c:ptCount val="1"/>
                <c:pt idx="0">
                  <c:v>Moyenne</c:v>
                </c:pt>
              </c:strCache>
            </c:strRef>
          </c:tx>
          <c:spPr>
            <a:noFill/>
            <a:ln w="9360">
              <a:solidFill>
                <a:srgbClr val="000000"/>
              </a:solidFill>
              <a:round/>
            </a:ln>
          </c:spPr>
          <c:dLbls>
            <c:spPr>
              <a:noFill/>
              <a:ln>
                <a:noFill/>
              </a:ln>
              <a:effectLst/>
            </c:spP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Grille_analyse!$G$152:$G$156</c:f>
              <c:strCache>
                <c:ptCount val="5"/>
                <c:pt idx="0">
                  <c:v>Objectifs</c:v>
                </c:pt>
                <c:pt idx="1">
                  <c:v>Méthode</c:v>
                </c:pt>
                <c:pt idx="2">
                  <c:v>Mise en œuvre</c:v>
                </c:pt>
                <c:pt idx="3">
                  <c:v>Moyens</c:v>
                </c:pt>
                <c:pt idx="4">
                  <c:v>Suivi - Evaluation</c:v>
                </c:pt>
              </c:strCache>
            </c:strRef>
          </c:cat>
          <c:val>
            <c:numRef>
              <c:f>Grille_analyse!$J$152:$J$156</c:f>
              <c:numCache>
                <c:formatCode>General</c:formatCode>
                <c:ptCount val="5"/>
                <c:pt idx="0">
                  <c:v>5</c:v>
                </c:pt>
                <c:pt idx="1">
                  <c:v>5</c:v>
                </c:pt>
                <c:pt idx="2">
                  <c:v>5</c:v>
                </c:pt>
                <c:pt idx="3">
                  <c:v>5</c:v>
                </c:pt>
                <c:pt idx="4">
                  <c:v>5</c:v>
                </c:pt>
              </c:numCache>
            </c:numRef>
          </c:val>
          <c:extLst>
            <c:ext xmlns:c16="http://schemas.microsoft.com/office/drawing/2014/chart" uri="{C3380CC4-5D6E-409C-BE32-E72D297353CC}">
              <c16:uniqueId val="{00000000-2240-40E5-8478-205FBED274FB}"/>
            </c:ext>
          </c:extLst>
        </c:ser>
        <c:ser>
          <c:idx val="1"/>
          <c:order val="1"/>
          <c:tx>
            <c:strRef>
              <c:f>Grille_analyse!$H$151</c:f>
              <c:strCache>
                <c:ptCount val="1"/>
                <c:pt idx="0">
                  <c:v>Projet</c:v>
                </c:pt>
              </c:strCache>
            </c:strRef>
          </c:tx>
          <c:spPr>
            <a:solidFill>
              <a:srgbClr val="385623">
                <a:alpha val="46000"/>
              </a:srgbClr>
            </a:solidFill>
            <a:ln w="9360">
              <a:noFill/>
            </a:ln>
          </c:spPr>
          <c:dLbls>
            <c:spPr>
              <a:noFill/>
              <a:ln>
                <a:noFill/>
              </a:ln>
              <a:effectLst/>
            </c:spPr>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Grille_analyse!$G$152:$G$156</c:f>
              <c:strCache>
                <c:ptCount val="5"/>
                <c:pt idx="0">
                  <c:v>Objectifs</c:v>
                </c:pt>
                <c:pt idx="1">
                  <c:v>Méthode</c:v>
                </c:pt>
                <c:pt idx="2">
                  <c:v>Mise en œuvre</c:v>
                </c:pt>
                <c:pt idx="3">
                  <c:v>Moyens</c:v>
                </c:pt>
                <c:pt idx="4">
                  <c:v>Suivi - Evaluation</c:v>
                </c:pt>
              </c:strCache>
            </c:strRef>
          </c:cat>
          <c:val>
            <c:numRef>
              <c:f>Grille_analyse!$H$152:$H$156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2240-40E5-8478-205FBED274FB}"/>
            </c:ext>
          </c:extLst>
        </c:ser>
        <c:dLbls>
          <c:showLegendKey val="0"/>
          <c:showVal val="0"/>
          <c:showCatName val="0"/>
          <c:showSerName val="0"/>
          <c:showPercent val="0"/>
          <c:showBubbleSize val="0"/>
        </c:dLbls>
        <c:axId val="223017136"/>
        <c:axId val="223017528"/>
      </c:radarChart>
      <c:catAx>
        <c:axId val="223017136"/>
        <c:scaling>
          <c:orientation val="maxMin"/>
        </c:scaling>
        <c:delete val="1"/>
        <c:axPos val="b"/>
        <c:majorGridlines>
          <c:spPr>
            <a:ln w="9360">
              <a:solidFill>
                <a:srgbClr val="D9D9D9"/>
              </a:solidFill>
              <a:round/>
            </a:ln>
          </c:spPr>
        </c:majorGridlines>
        <c:numFmt formatCode="General" sourceLinked="0"/>
        <c:majorTickMark val="none"/>
        <c:minorTickMark val="none"/>
        <c:tickLblPos val="nextTo"/>
        <c:crossAx val="223017528"/>
        <c:crosses val="autoZero"/>
        <c:auto val="1"/>
        <c:lblAlgn val="ctr"/>
        <c:lblOffset val="100"/>
        <c:noMultiLvlLbl val="1"/>
      </c:catAx>
      <c:valAx>
        <c:axId val="223017528"/>
        <c:scaling>
          <c:orientation val="minMax"/>
        </c:scaling>
        <c:delete val="0"/>
        <c:axPos val="l"/>
        <c:majorGridlines>
          <c:spPr>
            <a:ln w="9360">
              <a:solidFill>
                <a:srgbClr val="BFBFBF"/>
              </a:solidFill>
              <a:round/>
            </a:ln>
          </c:spPr>
        </c:majorGridlines>
        <c:numFmt formatCode="General" sourceLinked="1"/>
        <c:majorTickMark val="none"/>
        <c:minorTickMark val="none"/>
        <c:tickLblPos val="nextTo"/>
        <c:spPr>
          <a:ln w="6480">
            <a:noFill/>
          </a:ln>
        </c:spPr>
        <c:crossAx val="223017136"/>
        <c:crosses val="autoZero"/>
        <c:crossBetween val="between"/>
        <c:majorUnit val="2"/>
        <c:minorUnit val="2"/>
      </c:valAx>
      <c:spPr>
        <a:noFill/>
        <a:ln>
          <a:noFill/>
        </a:ln>
      </c:spPr>
    </c:plotArea>
    <c:legend>
      <c:legendPos val="b"/>
      <c:overlay val="0"/>
      <c:spPr>
        <a:noFill/>
        <a:ln>
          <a:noFill/>
        </a:ln>
      </c:spPr>
    </c:legend>
    <c:plotVisOnly val="1"/>
    <c:dispBlanksAs val="zero"/>
    <c:showDLblsOverMax val="1"/>
  </c:chart>
  <c:spPr>
    <a:noFill/>
    <a:ln w="25560">
      <a:solidFill>
        <a:srgbClr val="000000"/>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1.png"/><Relationship Id="rId5" Type="http://schemas.openxmlformats.org/officeDocument/2006/relationships/image" Target="../media/image1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Couverture_territoriale!Zone_d_impression"/><Relationship Id="rId18" Type="http://schemas.openxmlformats.org/officeDocument/2006/relationships/image" Target="../media/image3.png"/><Relationship Id="rId3" Type="http://schemas.openxmlformats.org/officeDocument/2006/relationships/hyperlink" Target="#Th&#233;matiques!Zone_d_impression"/><Relationship Id="rId7" Type="http://schemas.openxmlformats.org/officeDocument/2006/relationships/hyperlink" Target="#Objectifs!Zone_d_impression"/><Relationship Id="rId12" Type="http://schemas.openxmlformats.org/officeDocument/2006/relationships/image" Target="../media/image9.jpeg"/><Relationship Id="rId17" Type="http://schemas.openxmlformats.org/officeDocument/2006/relationships/image" Target="../media/image13.png"/><Relationship Id="rId2" Type="http://schemas.openxmlformats.org/officeDocument/2006/relationships/image" Target="../media/image4.png"/><Relationship Id="rId16" Type="http://schemas.openxmlformats.org/officeDocument/2006/relationships/image" Target="../media/image12.png"/><Relationship Id="rId20" Type="http://schemas.openxmlformats.org/officeDocument/2006/relationships/image" Target="../media/image14.png"/><Relationship Id="rId1" Type="http://schemas.openxmlformats.org/officeDocument/2006/relationships/hyperlink" Target="#Identification!Zone_d_impression"/><Relationship Id="rId6" Type="http://schemas.openxmlformats.org/officeDocument/2006/relationships/image" Target="../media/image6.png"/><Relationship Id="rId11" Type="http://schemas.openxmlformats.org/officeDocument/2006/relationships/hyperlink" Target="#Financement!Zone_d_impression"/><Relationship Id="rId5" Type="http://schemas.openxmlformats.org/officeDocument/2006/relationships/hyperlink" Target="#Motivations!Zone_d_impression"/><Relationship Id="rId15" Type="http://schemas.openxmlformats.org/officeDocument/2006/relationships/image" Target="../media/image11.png"/><Relationship Id="rId10" Type="http://schemas.openxmlformats.org/officeDocument/2006/relationships/image" Target="../media/image8.png"/><Relationship Id="rId19" Type="http://schemas.openxmlformats.org/officeDocument/2006/relationships/hyperlink" Target="#' Evaluation des ann&#233;es pass&#233;es'!Zone_d_impression"/><Relationship Id="rId4" Type="http://schemas.openxmlformats.org/officeDocument/2006/relationships/image" Target="../media/image5.png"/><Relationship Id="rId9" Type="http://schemas.openxmlformats.org/officeDocument/2006/relationships/hyperlink" Target="#'Mise en oeuvre'!Zone_d_impression"/><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3.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3.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3.png"/><Relationship Id="rId5" Type="http://schemas.openxmlformats.org/officeDocument/2006/relationships/image" Target="../media/image13.png"/><Relationship Id="rId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4.png"/><Relationship Id="rId1" Type="http://schemas.openxmlformats.org/officeDocument/2006/relationships/image" Target="../media/image7.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23.png"/><Relationship Id="rId1" Type="http://schemas.openxmlformats.org/officeDocument/2006/relationships/image" Target="../media/image9.jpe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26.png"/><Relationship Id="rId7" Type="http://schemas.openxmlformats.org/officeDocument/2006/relationships/chart" Target="../charts/chart1.xml"/><Relationship Id="rId2" Type="http://schemas.openxmlformats.org/officeDocument/2006/relationships/image" Target="../media/image4.png"/><Relationship Id="rId1" Type="http://schemas.openxmlformats.org/officeDocument/2006/relationships/image" Target="../media/image25.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17.png"/><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8.png"/><Relationship Id="rId1" Type="http://schemas.openxmlformats.org/officeDocument/2006/relationships/image" Target="../media/image22.jpeg"/><Relationship Id="rId6" Type="http://schemas.openxmlformats.org/officeDocument/2006/relationships/image" Target="../media/image3.png"/><Relationship Id="rId5" Type="http://schemas.openxmlformats.org/officeDocument/2006/relationships/image" Target="../media/image13.png"/><Relationship Id="rId4"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10</xdr:col>
      <xdr:colOff>741600</xdr:colOff>
      <xdr:row>19</xdr:row>
      <xdr:rowOff>145440</xdr:rowOff>
    </xdr:from>
    <xdr:to>
      <xdr:col>11</xdr:col>
      <xdr:colOff>606240</xdr:colOff>
      <xdr:row>22</xdr:row>
      <xdr:rowOff>89640</xdr:rowOff>
    </xdr:to>
    <xdr:pic>
      <xdr:nvPicPr>
        <xdr:cNvPr id="45" name="Image 1">
          <a:extLst>
            <a:ext uri="{FF2B5EF4-FFF2-40B4-BE49-F238E27FC236}">
              <a16:creationId xmlns:a16="http://schemas.microsoft.com/office/drawing/2014/main" id="{00000000-0008-0000-0000-00002D000000}"/>
            </a:ext>
          </a:extLst>
        </xdr:cNvPr>
        <xdr:cNvPicPr/>
      </xdr:nvPicPr>
      <xdr:blipFill>
        <a:blip xmlns:r="http://schemas.openxmlformats.org/officeDocument/2006/relationships" r:embed="rId1"/>
        <a:stretch/>
      </xdr:blipFill>
      <xdr:spPr>
        <a:xfrm>
          <a:off x="8891640" y="4488840"/>
          <a:ext cx="872280" cy="630000"/>
        </a:xfrm>
        <a:prstGeom prst="rect">
          <a:avLst/>
        </a:prstGeom>
        <a:ln>
          <a:noFill/>
        </a:ln>
      </xdr:spPr>
    </xdr:pic>
    <xdr:clientData/>
  </xdr:twoCellAnchor>
  <xdr:twoCellAnchor editAs="oneCell">
    <xdr:from>
      <xdr:col>9</xdr:col>
      <xdr:colOff>627840</xdr:colOff>
      <xdr:row>23</xdr:row>
      <xdr:rowOff>7200</xdr:rowOff>
    </xdr:from>
    <xdr:to>
      <xdr:col>10</xdr:col>
      <xdr:colOff>799200</xdr:colOff>
      <xdr:row>24</xdr:row>
      <xdr:rowOff>223920</xdr:rowOff>
    </xdr:to>
    <xdr:pic>
      <xdr:nvPicPr>
        <xdr:cNvPr id="46" name="Image 2">
          <a:extLst>
            <a:ext uri="{FF2B5EF4-FFF2-40B4-BE49-F238E27FC236}">
              <a16:creationId xmlns:a16="http://schemas.microsoft.com/office/drawing/2014/main" id="{00000000-0008-0000-0000-00002E000000}"/>
            </a:ext>
          </a:extLst>
        </xdr:cNvPr>
        <xdr:cNvPicPr/>
      </xdr:nvPicPr>
      <xdr:blipFill>
        <a:blip xmlns:r="http://schemas.openxmlformats.org/officeDocument/2006/relationships" r:embed="rId2"/>
        <a:stretch/>
      </xdr:blipFill>
      <xdr:spPr>
        <a:xfrm>
          <a:off x="8020800" y="5265000"/>
          <a:ext cx="928440" cy="445320"/>
        </a:xfrm>
        <a:prstGeom prst="rect">
          <a:avLst/>
        </a:prstGeom>
        <a:ln>
          <a:noFill/>
        </a:ln>
      </xdr:spPr>
    </xdr:pic>
    <xdr:clientData/>
  </xdr:twoCellAnchor>
  <xdr:twoCellAnchor editAs="oneCell">
    <xdr:from>
      <xdr:col>3</xdr:col>
      <xdr:colOff>139391</xdr:colOff>
      <xdr:row>0</xdr:row>
      <xdr:rowOff>104543</xdr:rowOff>
    </xdr:from>
    <xdr:to>
      <xdr:col>4</xdr:col>
      <xdr:colOff>13448</xdr:colOff>
      <xdr:row>1</xdr:row>
      <xdr:rowOff>223517</xdr:rowOff>
    </xdr:to>
    <xdr:pic>
      <xdr:nvPicPr>
        <xdr:cNvPr id="5" name="Image 15">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3"/>
        <a:stretch/>
      </xdr:blipFill>
      <xdr:spPr>
        <a:xfrm>
          <a:off x="2427714" y="104543"/>
          <a:ext cx="594240" cy="351291"/>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23</xdr:col>
      <xdr:colOff>79920</xdr:colOff>
      <xdr:row>0</xdr:row>
      <xdr:rowOff>29160</xdr:rowOff>
    </xdr:from>
    <xdr:to>
      <xdr:col>26</xdr:col>
      <xdr:colOff>159840</xdr:colOff>
      <xdr:row>2</xdr:row>
      <xdr:rowOff>8640</xdr:rowOff>
    </xdr:to>
    <xdr:pic>
      <xdr:nvPicPr>
        <xdr:cNvPr id="196" name="Image 1">
          <a:extLst>
            <a:ext uri="{FF2B5EF4-FFF2-40B4-BE49-F238E27FC236}">
              <a16:creationId xmlns:a16="http://schemas.microsoft.com/office/drawing/2014/main" id="{00000000-0008-0000-0B00-0000C4000000}"/>
            </a:ext>
          </a:extLst>
        </xdr:cNvPr>
        <xdr:cNvPicPr/>
      </xdr:nvPicPr>
      <xdr:blipFill>
        <a:blip xmlns:r="http://schemas.openxmlformats.org/officeDocument/2006/relationships" r:embed="rId1"/>
        <a:stretch/>
      </xdr:blipFill>
      <xdr:spPr>
        <a:xfrm>
          <a:off x="7081200" y="29160"/>
          <a:ext cx="563760" cy="284040"/>
        </a:xfrm>
        <a:prstGeom prst="rect">
          <a:avLst/>
        </a:prstGeom>
        <a:ln>
          <a:noFill/>
        </a:ln>
      </xdr:spPr>
    </xdr:pic>
    <xdr:clientData/>
  </xdr:twoCellAnchor>
  <xdr:twoCellAnchor editAs="oneCell">
    <xdr:from>
      <xdr:col>0</xdr:col>
      <xdr:colOff>174240</xdr:colOff>
      <xdr:row>13</xdr:row>
      <xdr:rowOff>43920</xdr:rowOff>
    </xdr:from>
    <xdr:to>
      <xdr:col>3</xdr:col>
      <xdr:colOff>55440</xdr:colOff>
      <xdr:row>15</xdr:row>
      <xdr:rowOff>122400</xdr:rowOff>
    </xdr:to>
    <xdr:pic>
      <xdr:nvPicPr>
        <xdr:cNvPr id="197" name="Image 3">
          <a:extLst>
            <a:ext uri="{FF2B5EF4-FFF2-40B4-BE49-F238E27FC236}">
              <a16:creationId xmlns:a16="http://schemas.microsoft.com/office/drawing/2014/main" id="{00000000-0008-0000-0B00-0000C5000000}"/>
            </a:ext>
          </a:extLst>
        </xdr:cNvPr>
        <xdr:cNvPicPr/>
      </xdr:nvPicPr>
      <xdr:blipFill>
        <a:blip xmlns:r="http://schemas.openxmlformats.org/officeDocument/2006/relationships" r:embed="rId2"/>
        <a:srcRect t="10643" b="8168"/>
        <a:stretch/>
      </xdr:blipFill>
      <xdr:spPr>
        <a:xfrm>
          <a:off x="174240" y="2025000"/>
          <a:ext cx="604800" cy="383400"/>
        </a:xfrm>
        <a:prstGeom prst="rect">
          <a:avLst/>
        </a:prstGeom>
        <a:ln>
          <a:noFill/>
        </a:ln>
      </xdr:spPr>
    </xdr:pic>
    <xdr:clientData/>
  </xdr:twoCellAnchor>
  <xdr:twoCellAnchor editAs="oneCell">
    <xdr:from>
      <xdr:col>20</xdr:col>
      <xdr:colOff>37080</xdr:colOff>
      <xdr:row>0</xdr:row>
      <xdr:rowOff>360</xdr:rowOff>
    </xdr:from>
    <xdr:to>
      <xdr:col>22</xdr:col>
      <xdr:colOff>102600</xdr:colOff>
      <xdr:row>2</xdr:row>
      <xdr:rowOff>47520</xdr:rowOff>
    </xdr:to>
    <xdr:pic>
      <xdr:nvPicPr>
        <xdr:cNvPr id="198" name="Image 4">
          <a:extLst>
            <a:ext uri="{FF2B5EF4-FFF2-40B4-BE49-F238E27FC236}">
              <a16:creationId xmlns:a16="http://schemas.microsoft.com/office/drawing/2014/main" id="{00000000-0008-0000-0B00-0000C6000000}"/>
            </a:ext>
          </a:extLst>
        </xdr:cNvPr>
        <xdr:cNvPicPr/>
      </xdr:nvPicPr>
      <xdr:blipFill>
        <a:blip xmlns:r="http://schemas.openxmlformats.org/officeDocument/2006/relationships" r:embed="rId3"/>
        <a:stretch/>
      </xdr:blipFill>
      <xdr:spPr>
        <a:xfrm>
          <a:off x="6554520" y="360"/>
          <a:ext cx="388080" cy="351720"/>
        </a:xfrm>
        <a:prstGeom prst="rect">
          <a:avLst/>
        </a:prstGeom>
        <a:ln>
          <a:noFill/>
        </a:ln>
      </xdr:spPr>
    </xdr:pic>
    <xdr:clientData/>
  </xdr:twoCellAnchor>
  <xdr:twoCellAnchor editAs="oneCell">
    <xdr:from>
      <xdr:col>27</xdr:col>
      <xdr:colOff>49680</xdr:colOff>
      <xdr:row>0</xdr:row>
      <xdr:rowOff>24840</xdr:rowOff>
    </xdr:from>
    <xdr:to>
      <xdr:col>31</xdr:col>
      <xdr:colOff>40680</xdr:colOff>
      <xdr:row>2</xdr:row>
      <xdr:rowOff>5040</xdr:rowOff>
    </xdr:to>
    <xdr:pic>
      <xdr:nvPicPr>
        <xdr:cNvPr id="199" name="Image 5">
          <a:extLst>
            <a:ext uri="{FF2B5EF4-FFF2-40B4-BE49-F238E27FC236}">
              <a16:creationId xmlns:a16="http://schemas.microsoft.com/office/drawing/2014/main" id="{00000000-0008-0000-0B00-0000C7000000}"/>
            </a:ext>
          </a:extLst>
        </xdr:cNvPr>
        <xdr:cNvPicPr/>
      </xdr:nvPicPr>
      <xdr:blipFill>
        <a:blip xmlns:r="http://schemas.openxmlformats.org/officeDocument/2006/relationships" r:embed="rId4"/>
        <a:stretch/>
      </xdr:blipFill>
      <xdr:spPr>
        <a:xfrm>
          <a:off x="7696080" y="24840"/>
          <a:ext cx="636120" cy="284760"/>
        </a:xfrm>
        <a:prstGeom prst="rect">
          <a:avLst/>
        </a:prstGeom>
        <a:ln>
          <a:noFill/>
        </a:ln>
      </xdr:spPr>
    </xdr:pic>
    <xdr:clientData/>
  </xdr:twoCellAnchor>
  <xdr:twoCellAnchor editAs="oneCell">
    <xdr:from>
      <xdr:col>45</xdr:col>
      <xdr:colOff>80640</xdr:colOff>
      <xdr:row>0</xdr:row>
      <xdr:rowOff>91440</xdr:rowOff>
    </xdr:from>
    <xdr:to>
      <xdr:col>47</xdr:col>
      <xdr:colOff>160920</xdr:colOff>
      <xdr:row>2</xdr:row>
      <xdr:rowOff>117360</xdr:rowOff>
    </xdr:to>
    <xdr:pic>
      <xdr:nvPicPr>
        <xdr:cNvPr id="200" name="Image 6">
          <a:extLst>
            <a:ext uri="{FF2B5EF4-FFF2-40B4-BE49-F238E27FC236}">
              <a16:creationId xmlns:a16="http://schemas.microsoft.com/office/drawing/2014/main" id="{00000000-0008-0000-0B00-0000C8000000}"/>
            </a:ext>
          </a:extLst>
        </xdr:cNvPr>
        <xdr:cNvPicPr/>
      </xdr:nvPicPr>
      <xdr:blipFill>
        <a:blip xmlns:r="http://schemas.openxmlformats.org/officeDocument/2006/relationships" r:embed="rId5"/>
        <a:stretch/>
      </xdr:blipFill>
      <xdr:spPr>
        <a:xfrm>
          <a:off x="10630440" y="91440"/>
          <a:ext cx="402840" cy="3304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78840</xdr:colOff>
      <xdr:row>13</xdr:row>
      <xdr:rowOff>95760</xdr:rowOff>
    </xdr:from>
    <xdr:to>
      <xdr:col>13</xdr:col>
      <xdr:colOff>102960</xdr:colOff>
      <xdr:row>16</xdr:row>
      <xdr:rowOff>97920</xdr:rowOff>
    </xdr:to>
    <xdr:pic>
      <xdr:nvPicPr>
        <xdr:cNvPr id="48" name="Image 9">
          <a:hlinkClick xmlns:r="http://schemas.openxmlformats.org/officeDocument/2006/relationships" r:id="rId1" tooltip="Identification"/>
          <a:extLst>
            <a:ext uri="{FF2B5EF4-FFF2-40B4-BE49-F238E27FC236}">
              <a16:creationId xmlns:a16="http://schemas.microsoft.com/office/drawing/2014/main" id="{00000000-0008-0000-0100-000030000000}"/>
            </a:ext>
          </a:extLst>
        </xdr:cNvPr>
        <xdr:cNvPicPr/>
      </xdr:nvPicPr>
      <xdr:blipFill>
        <a:blip xmlns:r="http://schemas.openxmlformats.org/officeDocument/2006/relationships" r:embed="rId2"/>
        <a:srcRect t="10643" b="8168"/>
        <a:stretch/>
      </xdr:blipFill>
      <xdr:spPr>
        <a:xfrm>
          <a:off x="1990080" y="2076840"/>
          <a:ext cx="597600" cy="459360"/>
        </a:xfrm>
        <a:prstGeom prst="rect">
          <a:avLst/>
        </a:prstGeom>
        <a:ln>
          <a:noFill/>
        </a:ln>
      </xdr:spPr>
    </xdr:pic>
    <xdr:clientData/>
  </xdr:twoCellAnchor>
  <xdr:twoCellAnchor editAs="oneCell">
    <xdr:from>
      <xdr:col>15</xdr:col>
      <xdr:colOff>185400</xdr:colOff>
      <xdr:row>7</xdr:row>
      <xdr:rowOff>127800</xdr:rowOff>
    </xdr:from>
    <xdr:to>
      <xdr:col>18</xdr:col>
      <xdr:colOff>128160</xdr:colOff>
      <xdr:row>11</xdr:row>
      <xdr:rowOff>3960</xdr:rowOff>
    </xdr:to>
    <xdr:pic>
      <xdr:nvPicPr>
        <xdr:cNvPr id="49" name="Image 10">
          <a:hlinkClick xmlns:r="http://schemas.openxmlformats.org/officeDocument/2006/relationships" r:id="rId3" tooltip="Thématiques"/>
          <a:extLst>
            <a:ext uri="{FF2B5EF4-FFF2-40B4-BE49-F238E27FC236}">
              <a16:creationId xmlns:a16="http://schemas.microsoft.com/office/drawing/2014/main" id="{00000000-0008-0000-0100-000031000000}"/>
            </a:ext>
          </a:extLst>
        </xdr:cNvPr>
        <xdr:cNvPicPr/>
      </xdr:nvPicPr>
      <xdr:blipFill>
        <a:blip xmlns:r="http://schemas.openxmlformats.org/officeDocument/2006/relationships" r:embed="rId4"/>
        <a:stretch/>
      </xdr:blipFill>
      <xdr:spPr>
        <a:xfrm>
          <a:off x="3052080" y="1194480"/>
          <a:ext cx="516240" cy="485640"/>
        </a:xfrm>
        <a:prstGeom prst="rect">
          <a:avLst/>
        </a:prstGeom>
        <a:ln>
          <a:noFill/>
        </a:ln>
      </xdr:spPr>
    </xdr:pic>
    <xdr:clientData/>
  </xdr:twoCellAnchor>
  <xdr:twoCellAnchor editAs="oneCell">
    <xdr:from>
      <xdr:col>23</xdr:col>
      <xdr:colOff>40897</xdr:colOff>
      <xdr:row>6</xdr:row>
      <xdr:rowOff>3000</xdr:rowOff>
    </xdr:from>
    <xdr:to>
      <xdr:col>25</xdr:col>
      <xdr:colOff>93911</xdr:colOff>
      <xdr:row>8</xdr:row>
      <xdr:rowOff>137447</xdr:rowOff>
    </xdr:to>
    <xdr:pic>
      <xdr:nvPicPr>
        <xdr:cNvPr id="50" name="Image 11">
          <a:hlinkClick xmlns:r="http://schemas.openxmlformats.org/officeDocument/2006/relationships" r:id="rId5" tooltip="Motivations"/>
          <a:extLst>
            <a:ext uri="{FF2B5EF4-FFF2-40B4-BE49-F238E27FC236}">
              <a16:creationId xmlns:a16="http://schemas.microsoft.com/office/drawing/2014/main" id="{00000000-0008-0000-0100-000032000000}"/>
            </a:ext>
          </a:extLst>
        </xdr:cNvPr>
        <xdr:cNvPicPr/>
      </xdr:nvPicPr>
      <xdr:blipFill>
        <a:blip xmlns:r="http://schemas.openxmlformats.org/officeDocument/2006/relationships" r:embed="rId6"/>
        <a:stretch/>
      </xdr:blipFill>
      <xdr:spPr>
        <a:xfrm>
          <a:off x="4315531" y="909037"/>
          <a:ext cx="424721" cy="436459"/>
        </a:xfrm>
        <a:prstGeom prst="rect">
          <a:avLst/>
        </a:prstGeom>
        <a:ln>
          <a:noFill/>
        </a:ln>
      </xdr:spPr>
    </xdr:pic>
    <xdr:clientData/>
  </xdr:twoCellAnchor>
  <xdr:twoCellAnchor editAs="oneCell">
    <xdr:from>
      <xdr:col>38</xdr:col>
      <xdr:colOff>58561</xdr:colOff>
      <xdr:row>14</xdr:row>
      <xdr:rowOff>116494</xdr:rowOff>
    </xdr:from>
    <xdr:to>
      <xdr:col>41</xdr:col>
      <xdr:colOff>0</xdr:colOff>
      <xdr:row>17</xdr:row>
      <xdr:rowOff>89135</xdr:rowOff>
    </xdr:to>
    <xdr:pic>
      <xdr:nvPicPr>
        <xdr:cNvPr id="51" name="Image 12">
          <a:hlinkClick xmlns:r="http://schemas.openxmlformats.org/officeDocument/2006/relationships" r:id="rId7" tooltip="Objectifs"/>
          <a:extLst>
            <a:ext uri="{FF2B5EF4-FFF2-40B4-BE49-F238E27FC236}">
              <a16:creationId xmlns:a16="http://schemas.microsoft.com/office/drawing/2014/main" id="{00000000-0008-0000-0100-000033000000}"/>
            </a:ext>
          </a:extLst>
        </xdr:cNvPr>
        <xdr:cNvPicPr/>
      </xdr:nvPicPr>
      <xdr:blipFill>
        <a:blip xmlns:r="http://schemas.openxmlformats.org/officeDocument/2006/relationships" r:embed="rId8"/>
        <a:stretch/>
      </xdr:blipFill>
      <xdr:spPr>
        <a:xfrm>
          <a:off x="7121000" y="2369970"/>
          <a:ext cx="499000" cy="495354"/>
        </a:xfrm>
        <a:prstGeom prst="rect">
          <a:avLst/>
        </a:prstGeom>
        <a:ln>
          <a:noFill/>
        </a:ln>
      </xdr:spPr>
    </xdr:pic>
    <xdr:clientData/>
  </xdr:twoCellAnchor>
  <xdr:twoCellAnchor editAs="oneCell">
    <xdr:from>
      <xdr:col>38</xdr:col>
      <xdr:colOff>85775</xdr:colOff>
      <xdr:row>23</xdr:row>
      <xdr:rowOff>18359</xdr:rowOff>
    </xdr:from>
    <xdr:to>
      <xdr:col>40</xdr:col>
      <xdr:colOff>162622</xdr:colOff>
      <xdr:row>25</xdr:row>
      <xdr:rowOff>143280</xdr:rowOff>
    </xdr:to>
    <xdr:pic>
      <xdr:nvPicPr>
        <xdr:cNvPr id="52" name="Image 13">
          <a:hlinkClick xmlns:r="http://schemas.openxmlformats.org/officeDocument/2006/relationships" r:id="rId9" tooltip="Mise en oeuvre"/>
          <a:extLst>
            <a:ext uri="{FF2B5EF4-FFF2-40B4-BE49-F238E27FC236}">
              <a16:creationId xmlns:a16="http://schemas.microsoft.com/office/drawing/2014/main" id="{00000000-0008-0000-0100-000034000000}"/>
            </a:ext>
          </a:extLst>
        </xdr:cNvPr>
        <xdr:cNvPicPr/>
      </xdr:nvPicPr>
      <xdr:blipFill>
        <a:blip xmlns:r="http://schemas.openxmlformats.org/officeDocument/2006/relationships" r:embed="rId10"/>
        <a:stretch/>
      </xdr:blipFill>
      <xdr:spPr>
        <a:xfrm>
          <a:off x="7148214" y="3909670"/>
          <a:ext cx="448554" cy="496628"/>
        </a:xfrm>
        <a:prstGeom prst="rect">
          <a:avLst/>
        </a:prstGeom>
        <a:ln>
          <a:noFill/>
        </a:ln>
      </xdr:spPr>
    </xdr:pic>
    <xdr:clientData/>
  </xdr:twoCellAnchor>
  <xdr:twoCellAnchor editAs="oneCell">
    <xdr:from>
      <xdr:col>30</xdr:col>
      <xdr:colOff>109780</xdr:colOff>
      <xdr:row>28</xdr:row>
      <xdr:rowOff>166487</xdr:rowOff>
    </xdr:from>
    <xdr:to>
      <xdr:col>33</xdr:col>
      <xdr:colOff>69695</xdr:colOff>
      <xdr:row>31</xdr:row>
      <xdr:rowOff>103393</xdr:rowOff>
    </xdr:to>
    <xdr:pic>
      <xdr:nvPicPr>
        <xdr:cNvPr id="53" name="Image 14">
          <a:hlinkClick xmlns:r="http://schemas.openxmlformats.org/officeDocument/2006/relationships" r:id="rId11" tooltip="Financement"/>
          <a:extLst>
            <a:ext uri="{FF2B5EF4-FFF2-40B4-BE49-F238E27FC236}">
              <a16:creationId xmlns:a16="http://schemas.microsoft.com/office/drawing/2014/main" id="{00000000-0008-0000-0100-000035000000}"/>
            </a:ext>
          </a:extLst>
        </xdr:cNvPr>
        <xdr:cNvPicPr/>
      </xdr:nvPicPr>
      <xdr:blipFill>
        <a:blip xmlns:r="http://schemas.openxmlformats.org/officeDocument/2006/relationships" r:embed="rId12"/>
        <a:stretch/>
      </xdr:blipFill>
      <xdr:spPr>
        <a:xfrm>
          <a:off x="5685390" y="4987066"/>
          <a:ext cx="517476" cy="494467"/>
        </a:xfrm>
        <a:prstGeom prst="rect">
          <a:avLst/>
        </a:prstGeom>
        <a:ln>
          <a:noFill/>
        </a:ln>
      </xdr:spPr>
    </xdr:pic>
    <xdr:clientData/>
  </xdr:twoCellAnchor>
  <xdr:twoCellAnchor editAs="oneCell">
    <xdr:from>
      <xdr:col>10</xdr:col>
      <xdr:colOff>123840</xdr:colOff>
      <xdr:row>10</xdr:row>
      <xdr:rowOff>83160</xdr:rowOff>
    </xdr:from>
    <xdr:to>
      <xdr:col>38</xdr:col>
      <xdr:colOff>95400</xdr:colOff>
      <xdr:row>29</xdr:row>
      <xdr:rowOff>109800</xdr:rowOff>
    </xdr:to>
    <xdr:sp macro="" textlink="">
      <xdr:nvSpPr>
        <xdr:cNvPr id="55" name="CustomShape 1">
          <a:extLst>
            <a:ext uri="{FF2B5EF4-FFF2-40B4-BE49-F238E27FC236}">
              <a16:creationId xmlns:a16="http://schemas.microsoft.com/office/drawing/2014/main" id="{00000000-0008-0000-0100-000037000000}"/>
            </a:ext>
          </a:extLst>
        </xdr:cNvPr>
        <xdr:cNvSpPr/>
      </xdr:nvSpPr>
      <xdr:spPr>
        <a:xfrm>
          <a:off x="2035080" y="1607040"/>
          <a:ext cx="5323320" cy="2922120"/>
        </a:xfrm>
        <a:prstGeom prst="arc">
          <a:avLst>
            <a:gd name="adj1" fmla="val 12653980"/>
            <a:gd name="adj2" fmla="val 6671867"/>
          </a:avLst>
        </a:prstGeom>
        <a:noFill/>
        <a:ln w="28440"/>
        <a:effectLst>
          <a:outerShdw blurRad="50800" dist="38100" dir="2700000" algn="tl" rotWithShape="0">
            <a:srgbClr val="000000">
              <a:alpha val="40000"/>
            </a:srgbClr>
          </a:outerShdw>
        </a:effectLst>
      </xdr:spPr>
      <xdr:style>
        <a:lnRef idx="3">
          <a:schemeClr val="accent1"/>
        </a:lnRef>
        <a:fillRef idx="0">
          <a:schemeClr val="accent1"/>
        </a:fillRef>
        <a:effectRef idx="2">
          <a:schemeClr val="accent1"/>
        </a:effectRef>
        <a:fontRef idx="minor"/>
      </xdr:style>
    </xdr:sp>
    <xdr:clientData/>
  </xdr:twoCellAnchor>
  <xdr:twoCellAnchor editAs="oneCell">
    <xdr:from>
      <xdr:col>31</xdr:col>
      <xdr:colOff>120673</xdr:colOff>
      <xdr:row>7</xdr:row>
      <xdr:rowOff>132767</xdr:rowOff>
    </xdr:from>
    <xdr:to>
      <xdr:col>34</xdr:col>
      <xdr:colOff>40033</xdr:colOff>
      <xdr:row>10</xdr:row>
      <xdr:rowOff>146088</xdr:rowOff>
    </xdr:to>
    <xdr:pic>
      <xdr:nvPicPr>
        <xdr:cNvPr id="56" name="Image 17">
          <a:hlinkClick xmlns:r="http://schemas.openxmlformats.org/officeDocument/2006/relationships" r:id="rId13" tooltip="Couverture Territoriale"/>
          <a:extLst>
            <a:ext uri="{FF2B5EF4-FFF2-40B4-BE49-F238E27FC236}">
              <a16:creationId xmlns:a16="http://schemas.microsoft.com/office/drawing/2014/main" id="{00000000-0008-0000-0100-000038000000}"/>
            </a:ext>
          </a:extLst>
        </xdr:cNvPr>
        <xdr:cNvPicPr/>
      </xdr:nvPicPr>
      <xdr:blipFill>
        <a:blip xmlns:r="http://schemas.openxmlformats.org/officeDocument/2006/relationships" r:embed="rId14"/>
        <a:stretch/>
      </xdr:blipFill>
      <xdr:spPr>
        <a:xfrm>
          <a:off x="5882136" y="1189810"/>
          <a:ext cx="476921" cy="466339"/>
        </a:xfrm>
        <a:prstGeom prst="rect">
          <a:avLst/>
        </a:prstGeom>
        <a:ln>
          <a:noFill/>
        </a:ln>
      </xdr:spPr>
    </xdr:pic>
    <xdr:clientData/>
  </xdr:twoCellAnchor>
  <xdr:twoCellAnchor editAs="oneCell">
    <xdr:from>
      <xdr:col>6</xdr:col>
      <xdr:colOff>176586</xdr:colOff>
      <xdr:row>35</xdr:row>
      <xdr:rowOff>72723</xdr:rowOff>
    </xdr:from>
    <xdr:to>
      <xdr:col>11</xdr:col>
      <xdr:colOff>58956</xdr:colOff>
      <xdr:row>38</xdr:row>
      <xdr:rowOff>46969</xdr:rowOff>
    </xdr:to>
    <xdr:pic>
      <xdr:nvPicPr>
        <xdr:cNvPr id="57" name="Image 18">
          <a:extLst>
            <a:ext uri="{FF2B5EF4-FFF2-40B4-BE49-F238E27FC236}">
              <a16:creationId xmlns:a16="http://schemas.microsoft.com/office/drawing/2014/main" id="{00000000-0008-0000-0100-000039000000}"/>
            </a:ext>
          </a:extLst>
        </xdr:cNvPr>
        <xdr:cNvPicPr/>
      </xdr:nvPicPr>
      <xdr:blipFill>
        <a:blip xmlns:r="http://schemas.openxmlformats.org/officeDocument/2006/relationships" r:embed="rId15"/>
        <a:stretch/>
      </xdr:blipFill>
      <xdr:spPr>
        <a:xfrm>
          <a:off x="1291708" y="6194278"/>
          <a:ext cx="811638" cy="531807"/>
        </a:xfrm>
        <a:prstGeom prst="rect">
          <a:avLst/>
        </a:prstGeom>
        <a:ln>
          <a:noFill/>
        </a:ln>
      </xdr:spPr>
    </xdr:pic>
    <xdr:clientData/>
  </xdr:twoCellAnchor>
  <xdr:twoCellAnchor editAs="oneCell">
    <xdr:from>
      <xdr:col>40</xdr:col>
      <xdr:colOff>180360</xdr:colOff>
      <xdr:row>35</xdr:row>
      <xdr:rowOff>95760</xdr:rowOff>
    </xdr:from>
    <xdr:to>
      <xdr:col>44</xdr:col>
      <xdr:colOff>180000</xdr:colOff>
      <xdr:row>38</xdr:row>
      <xdr:rowOff>78120</xdr:rowOff>
    </xdr:to>
    <xdr:pic>
      <xdr:nvPicPr>
        <xdr:cNvPr id="58" name="Image 3">
          <a:extLst>
            <a:ext uri="{FF2B5EF4-FFF2-40B4-BE49-F238E27FC236}">
              <a16:creationId xmlns:a16="http://schemas.microsoft.com/office/drawing/2014/main" id="{00000000-0008-0000-0100-00003A000000}"/>
            </a:ext>
          </a:extLst>
        </xdr:cNvPr>
        <xdr:cNvPicPr/>
      </xdr:nvPicPr>
      <xdr:blipFill>
        <a:blip xmlns:r="http://schemas.openxmlformats.org/officeDocument/2006/relationships" r:embed="rId16"/>
        <a:stretch/>
      </xdr:blipFill>
      <xdr:spPr>
        <a:xfrm>
          <a:off x="7825680" y="5429520"/>
          <a:ext cx="763920" cy="439560"/>
        </a:xfrm>
        <a:prstGeom prst="rect">
          <a:avLst/>
        </a:prstGeom>
        <a:ln>
          <a:noFill/>
        </a:ln>
      </xdr:spPr>
    </xdr:pic>
    <xdr:clientData/>
  </xdr:twoCellAnchor>
  <xdr:twoCellAnchor editAs="oneCell">
    <xdr:from>
      <xdr:col>40</xdr:col>
      <xdr:colOff>104040</xdr:colOff>
      <xdr:row>32</xdr:row>
      <xdr:rowOff>119520</xdr:rowOff>
    </xdr:from>
    <xdr:to>
      <xdr:col>46</xdr:col>
      <xdr:colOff>119880</xdr:colOff>
      <xdr:row>38</xdr:row>
      <xdr:rowOff>111240</xdr:rowOff>
    </xdr:to>
    <xdr:sp macro="" textlink="">
      <xdr:nvSpPr>
        <xdr:cNvPr id="59" name="CustomShape 1">
          <a:extLst>
            <a:ext uri="{FF2B5EF4-FFF2-40B4-BE49-F238E27FC236}">
              <a16:creationId xmlns:a16="http://schemas.microsoft.com/office/drawing/2014/main" id="{00000000-0008-0000-0100-00003B000000}"/>
            </a:ext>
          </a:extLst>
        </xdr:cNvPr>
        <xdr:cNvSpPr/>
      </xdr:nvSpPr>
      <xdr:spPr>
        <a:xfrm>
          <a:off x="7749360" y="4996080"/>
          <a:ext cx="1162440" cy="906120"/>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58079</xdr:colOff>
      <xdr:row>35</xdr:row>
      <xdr:rowOff>81310</xdr:rowOff>
    </xdr:from>
    <xdr:to>
      <xdr:col>6</xdr:col>
      <xdr:colOff>22328</xdr:colOff>
      <xdr:row>38</xdr:row>
      <xdr:rowOff>99720</xdr:rowOff>
    </xdr:to>
    <xdr:pic>
      <xdr:nvPicPr>
        <xdr:cNvPr id="60" name="Image 20">
          <a:extLst>
            <a:ext uri="{FF2B5EF4-FFF2-40B4-BE49-F238E27FC236}">
              <a16:creationId xmlns:a16="http://schemas.microsoft.com/office/drawing/2014/main" id="{00000000-0008-0000-0100-00003C000000}"/>
            </a:ext>
          </a:extLst>
        </xdr:cNvPr>
        <xdr:cNvPicPr/>
      </xdr:nvPicPr>
      <xdr:blipFill>
        <a:blip xmlns:r="http://schemas.openxmlformats.org/officeDocument/2006/relationships" r:embed="rId17"/>
        <a:stretch/>
      </xdr:blipFill>
      <xdr:spPr>
        <a:xfrm>
          <a:off x="615640" y="6202865"/>
          <a:ext cx="521810" cy="575971"/>
        </a:xfrm>
        <a:prstGeom prst="rect">
          <a:avLst/>
        </a:prstGeom>
        <a:ln>
          <a:noFill/>
        </a:ln>
      </xdr:spPr>
    </xdr:pic>
    <xdr:clientData/>
  </xdr:twoCellAnchor>
  <xdr:twoCellAnchor editAs="oneCell">
    <xdr:from>
      <xdr:col>12</xdr:col>
      <xdr:colOff>9718</xdr:colOff>
      <xdr:row>35</xdr:row>
      <xdr:rowOff>132903</xdr:rowOff>
    </xdr:from>
    <xdr:to>
      <xdr:col>16</xdr:col>
      <xdr:colOff>174238</xdr:colOff>
      <xdr:row>38</xdr:row>
      <xdr:rowOff>66290</xdr:rowOff>
    </xdr:to>
    <xdr:pic>
      <xdr:nvPicPr>
        <xdr:cNvPr id="61" name="Image 19">
          <a:extLst>
            <a:ext uri="{FF2B5EF4-FFF2-40B4-BE49-F238E27FC236}">
              <a16:creationId xmlns:a16="http://schemas.microsoft.com/office/drawing/2014/main" id="{00000000-0008-0000-0100-00003D000000}"/>
            </a:ext>
          </a:extLst>
        </xdr:cNvPr>
        <xdr:cNvPicPr/>
      </xdr:nvPicPr>
      <xdr:blipFill>
        <a:blip xmlns:r="http://schemas.openxmlformats.org/officeDocument/2006/relationships" r:embed="rId18"/>
        <a:stretch/>
      </xdr:blipFill>
      <xdr:spPr>
        <a:xfrm>
          <a:off x="2239962" y="6254458"/>
          <a:ext cx="907935" cy="490948"/>
        </a:xfrm>
        <a:prstGeom prst="rect">
          <a:avLst/>
        </a:prstGeom>
        <a:ln>
          <a:noFill/>
        </a:ln>
      </xdr:spPr>
    </xdr:pic>
    <xdr:clientData/>
  </xdr:twoCellAnchor>
  <xdr:twoCellAnchor editAs="oneCell">
    <xdr:from>
      <xdr:col>19</xdr:col>
      <xdr:colOff>108360</xdr:colOff>
      <xdr:row>30</xdr:row>
      <xdr:rowOff>60816</xdr:rowOff>
    </xdr:from>
    <xdr:to>
      <xdr:col>22</xdr:col>
      <xdr:colOff>104544</xdr:colOff>
      <xdr:row>32</xdr:row>
      <xdr:rowOff>174239</xdr:rowOff>
    </xdr:to>
    <xdr:pic>
      <xdr:nvPicPr>
        <xdr:cNvPr id="62" name="Image 1">
          <a:hlinkClick xmlns:r="http://schemas.openxmlformats.org/officeDocument/2006/relationships" r:id="rId19" tooltip="Evaluation années passées"/>
          <a:extLst>
            <a:ext uri="{FF2B5EF4-FFF2-40B4-BE49-F238E27FC236}">
              <a16:creationId xmlns:a16="http://schemas.microsoft.com/office/drawing/2014/main" id="{00000000-0008-0000-0100-00003E000000}"/>
            </a:ext>
          </a:extLst>
        </xdr:cNvPr>
        <xdr:cNvPicPr/>
      </xdr:nvPicPr>
      <xdr:blipFill>
        <a:blip xmlns:r="http://schemas.openxmlformats.org/officeDocument/2006/relationships" r:embed="rId20"/>
        <a:stretch/>
      </xdr:blipFill>
      <xdr:spPr>
        <a:xfrm>
          <a:off x="3639580" y="5253103"/>
          <a:ext cx="553744" cy="48513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93600</xdr:colOff>
      <xdr:row>16</xdr:row>
      <xdr:rowOff>48240</xdr:rowOff>
    </xdr:from>
    <xdr:to>
      <xdr:col>2</xdr:col>
      <xdr:colOff>109800</xdr:colOff>
      <xdr:row>17</xdr:row>
      <xdr:rowOff>90000</xdr:rowOff>
    </xdr:to>
    <xdr:sp macro="" textlink="">
      <xdr:nvSpPr>
        <xdr:cNvPr id="63" name="CustomShape 1">
          <a:extLst>
            <a:ext uri="{FF2B5EF4-FFF2-40B4-BE49-F238E27FC236}">
              <a16:creationId xmlns:a16="http://schemas.microsoft.com/office/drawing/2014/main" id="{00000000-0008-0000-0200-00003F000000}"/>
            </a:ext>
          </a:extLst>
        </xdr:cNvPr>
        <xdr:cNvSpPr/>
      </xdr:nvSpPr>
      <xdr:spPr>
        <a:xfrm>
          <a:off x="284400" y="2486520"/>
          <a:ext cx="207360" cy="194040"/>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93600</xdr:colOff>
      <xdr:row>23</xdr:row>
      <xdr:rowOff>48240</xdr:rowOff>
    </xdr:from>
    <xdr:to>
      <xdr:col>2</xdr:col>
      <xdr:colOff>109800</xdr:colOff>
      <xdr:row>24</xdr:row>
      <xdr:rowOff>90000</xdr:rowOff>
    </xdr:to>
    <xdr:sp macro="" textlink="">
      <xdr:nvSpPr>
        <xdr:cNvPr id="64" name="CustomShape 1">
          <a:extLst>
            <a:ext uri="{FF2B5EF4-FFF2-40B4-BE49-F238E27FC236}">
              <a16:creationId xmlns:a16="http://schemas.microsoft.com/office/drawing/2014/main" id="{00000000-0008-0000-0200-000040000000}"/>
            </a:ext>
          </a:extLst>
        </xdr:cNvPr>
        <xdr:cNvSpPr/>
      </xdr:nvSpPr>
      <xdr:spPr>
        <a:xfrm>
          <a:off x="284400" y="3553200"/>
          <a:ext cx="207360" cy="194400"/>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93600</xdr:colOff>
      <xdr:row>45</xdr:row>
      <xdr:rowOff>48240</xdr:rowOff>
    </xdr:from>
    <xdr:to>
      <xdr:col>2</xdr:col>
      <xdr:colOff>109800</xdr:colOff>
      <xdr:row>46</xdr:row>
      <xdr:rowOff>90000</xdr:rowOff>
    </xdr:to>
    <xdr:sp macro="" textlink="">
      <xdr:nvSpPr>
        <xdr:cNvPr id="65" name="CustomShape 1">
          <a:extLst>
            <a:ext uri="{FF2B5EF4-FFF2-40B4-BE49-F238E27FC236}">
              <a16:creationId xmlns:a16="http://schemas.microsoft.com/office/drawing/2014/main" id="{00000000-0008-0000-0200-000041000000}"/>
            </a:ext>
          </a:extLst>
        </xdr:cNvPr>
        <xdr:cNvSpPr/>
      </xdr:nvSpPr>
      <xdr:spPr>
        <a:xfrm>
          <a:off x="284400" y="6906240"/>
          <a:ext cx="207360" cy="194040"/>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93600</xdr:colOff>
      <xdr:row>56</xdr:row>
      <xdr:rowOff>48240</xdr:rowOff>
    </xdr:from>
    <xdr:to>
      <xdr:col>2</xdr:col>
      <xdr:colOff>109800</xdr:colOff>
      <xdr:row>57</xdr:row>
      <xdr:rowOff>90000</xdr:rowOff>
    </xdr:to>
    <xdr:sp macro="" textlink="">
      <xdr:nvSpPr>
        <xdr:cNvPr id="66" name="CustomShape 1">
          <a:extLst>
            <a:ext uri="{FF2B5EF4-FFF2-40B4-BE49-F238E27FC236}">
              <a16:creationId xmlns:a16="http://schemas.microsoft.com/office/drawing/2014/main" id="{00000000-0008-0000-0200-000042000000}"/>
            </a:ext>
          </a:extLst>
        </xdr:cNvPr>
        <xdr:cNvSpPr/>
      </xdr:nvSpPr>
      <xdr:spPr>
        <a:xfrm>
          <a:off x="284400" y="8582400"/>
          <a:ext cx="207360" cy="194400"/>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93600</xdr:colOff>
      <xdr:row>67</xdr:row>
      <xdr:rowOff>48240</xdr:rowOff>
    </xdr:from>
    <xdr:to>
      <xdr:col>2</xdr:col>
      <xdr:colOff>109800</xdr:colOff>
      <xdr:row>68</xdr:row>
      <xdr:rowOff>90000</xdr:rowOff>
    </xdr:to>
    <xdr:sp macro="" textlink="">
      <xdr:nvSpPr>
        <xdr:cNvPr id="67" name="CustomShape 1">
          <a:extLst>
            <a:ext uri="{FF2B5EF4-FFF2-40B4-BE49-F238E27FC236}">
              <a16:creationId xmlns:a16="http://schemas.microsoft.com/office/drawing/2014/main" id="{00000000-0008-0000-0200-000043000000}"/>
            </a:ext>
          </a:extLst>
        </xdr:cNvPr>
        <xdr:cNvSpPr/>
      </xdr:nvSpPr>
      <xdr:spPr>
        <a:xfrm>
          <a:off x="284400" y="10258920"/>
          <a:ext cx="207360" cy="194040"/>
        </a:xfrm>
        <a:prstGeom prst="ellipse">
          <a:avLst/>
        </a:prstGeom>
        <a:solidFill>
          <a:schemeClr val="bg2">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44</xdr:col>
      <xdr:colOff>115200</xdr:colOff>
      <xdr:row>0</xdr:row>
      <xdr:rowOff>27360</xdr:rowOff>
    </xdr:from>
    <xdr:to>
      <xdr:col>47</xdr:col>
      <xdr:colOff>26640</xdr:colOff>
      <xdr:row>2</xdr:row>
      <xdr:rowOff>93240</xdr:rowOff>
    </xdr:to>
    <xdr:pic>
      <xdr:nvPicPr>
        <xdr:cNvPr id="68" name="Image 9">
          <a:extLst>
            <a:ext uri="{FF2B5EF4-FFF2-40B4-BE49-F238E27FC236}">
              <a16:creationId xmlns:a16="http://schemas.microsoft.com/office/drawing/2014/main" id="{00000000-0008-0000-0200-000044000000}"/>
            </a:ext>
          </a:extLst>
        </xdr:cNvPr>
        <xdr:cNvPicPr/>
      </xdr:nvPicPr>
      <xdr:blipFill>
        <a:blip xmlns:r="http://schemas.openxmlformats.org/officeDocument/2006/relationships" r:embed="rId1"/>
        <a:srcRect t="10629" b="8110"/>
        <a:stretch/>
      </xdr:blipFill>
      <xdr:spPr>
        <a:xfrm>
          <a:off x="8524800" y="27360"/>
          <a:ext cx="484920" cy="370440"/>
        </a:xfrm>
        <a:prstGeom prst="rect">
          <a:avLst/>
        </a:prstGeom>
        <a:ln>
          <a:noFill/>
        </a:ln>
      </xdr:spPr>
    </xdr:pic>
    <xdr:clientData/>
  </xdr:twoCellAnchor>
  <xdr:twoCellAnchor editAs="oneCell">
    <xdr:from>
      <xdr:col>44</xdr:col>
      <xdr:colOff>115200</xdr:colOff>
      <xdr:row>42</xdr:row>
      <xdr:rowOff>27360</xdr:rowOff>
    </xdr:from>
    <xdr:to>
      <xdr:col>47</xdr:col>
      <xdr:colOff>1620</xdr:colOff>
      <xdr:row>44</xdr:row>
      <xdr:rowOff>96840</xdr:rowOff>
    </xdr:to>
    <xdr:pic>
      <xdr:nvPicPr>
        <xdr:cNvPr id="69" name="Image 11">
          <a:extLst>
            <a:ext uri="{FF2B5EF4-FFF2-40B4-BE49-F238E27FC236}">
              <a16:creationId xmlns:a16="http://schemas.microsoft.com/office/drawing/2014/main" id="{00000000-0008-0000-0200-000045000000}"/>
            </a:ext>
          </a:extLst>
        </xdr:cNvPr>
        <xdr:cNvPicPr/>
      </xdr:nvPicPr>
      <xdr:blipFill>
        <a:blip xmlns:r="http://schemas.openxmlformats.org/officeDocument/2006/relationships" r:embed="rId2"/>
        <a:srcRect t="10694" b="8118"/>
        <a:stretch/>
      </xdr:blipFill>
      <xdr:spPr>
        <a:xfrm>
          <a:off x="8524800" y="6428160"/>
          <a:ext cx="457560" cy="374040"/>
        </a:xfrm>
        <a:prstGeom prst="rect">
          <a:avLst/>
        </a:prstGeom>
        <a:ln>
          <a:noFill/>
        </a:ln>
      </xdr:spPr>
    </xdr:pic>
    <xdr:clientData/>
  </xdr:twoCellAnchor>
  <xdr:twoCellAnchor editAs="oneCell">
    <xdr:from>
      <xdr:col>23</xdr:col>
      <xdr:colOff>79920</xdr:colOff>
      <xdr:row>0</xdr:row>
      <xdr:rowOff>29160</xdr:rowOff>
    </xdr:from>
    <xdr:to>
      <xdr:col>26</xdr:col>
      <xdr:colOff>74160</xdr:colOff>
      <xdr:row>2</xdr:row>
      <xdr:rowOff>84960</xdr:rowOff>
    </xdr:to>
    <xdr:pic>
      <xdr:nvPicPr>
        <xdr:cNvPr id="70" name="Image 10">
          <a:extLst>
            <a:ext uri="{FF2B5EF4-FFF2-40B4-BE49-F238E27FC236}">
              <a16:creationId xmlns:a16="http://schemas.microsoft.com/office/drawing/2014/main" id="{00000000-0008-0000-0200-000046000000}"/>
            </a:ext>
          </a:extLst>
        </xdr:cNvPr>
        <xdr:cNvPicPr/>
      </xdr:nvPicPr>
      <xdr:blipFill>
        <a:blip xmlns:r="http://schemas.openxmlformats.org/officeDocument/2006/relationships" r:embed="rId3"/>
        <a:stretch/>
      </xdr:blipFill>
      <xdr:spPr>
        <a:xfrm>
          <a:off x="4475880" y="29160"/>
          <a:ext cx="567720" cy="360360"/>
        </a:xfrm>
        <a:prstGeom prst="rect">
          <a:avLst/>
        </a:prstGeom>
        <a:ln>
          <a:noFill/>
        </a:ln>
      </xdr:spPr>
    </xdr:pic>
    <xdr:clientData/>
  </xdr:twoCellAnchor>
  <xdr:twoCellAnchor editAs="oneCell">
    <xdr:from>
      <xdr:col>23</xdr:col>
      <xdr:colOff>79920</xdr:colOff>
      <xdr:row>42</xdr:row>
      <xdr:rowOff>29160</xdr:rowOff>
    </xdr:from>
    <xdr:to>
      <xdr:col>26</xdr:col>
      <xdr:colOff>43560</xdr:colOff>
      <xdr:row>44</xdr:row>
      <xdr:rowOff>85320</xdr:rowOff>
    </xdr:to>
    <xdr:pic>
      <xdr:nvPicPr>
        <xdr:cNvPr id="71" name="Image 14">
          <a:extLst>
            <a:ext uri="{FF2B5EF4-FFF2-40B4-BE49-F238E27FC236}">
              <a16:creationId xmlns:a16="http://schemas.microsoft.com/office/drawing/2014/main" id="{00000000-0008-0000-0200-000047000000}"/>
            </a:ext>
          </a:extLst>
        </xdr:cNvPr>
        <xdr:cNvPicPr/>
      </xdr:nvPicPr>
      <xdr:blipFill>
        <a:blip xmlns:r="http://schemas.openxmlformats.org/officeDocument/2006/relationships" r:embed="rId3"/>
        <a:stretch/>
      </xdr:blipFill>
      <xdr:spPr>
        <a:xfrm>
          <a:off x="4475880" y="6429960"/>
          <a:ext cx="537120" cy="360720"/>
        </a:xfrm>
        <a:prstGeom prst="rect">
          <a:avLst/>
        </a:prstGeom>
        <a:ln>
          <a:noFill/>
        </a:ln>
      </xdr:spPr>
    </xdr:pic>
    <xdr:clientData/>
  </xdr:twoCellAnchor>
  <xdr:twoCellAnchor editAs="oneCell">
    <xdr:from>
      <xdr:col>19</xdr:col>
      <xdr:colOff>112680</xdr:colOff>
      <xdr:row>0</xdr:row>
      <xdr:rowOff>0</xdr:rowOff>
    </xdr:from>
    <xdr:to>
      <xdr:col>21</xdr:col>
      <xdr:colOff>131400</xdr:colOff>
      <xdr:row>2</xdr:row>
      <xdr:rowOff>123480</xdr:rowOff>
    </xdr:to>
    <xdr:pic>
      <xdr:nvPicPr>
        <xdr:cNvPr id="72" name="Image 17">
          <a:extLst>
            <a:ext uri="{FF2B5EF4-FFF2-40B4-BE49-F238E27FC236}">
              <a16:creationId xmlns:a16="http://schemas.microsoft.com/office/drawing/2014/main" id="{00000000-0008-0000-0200-000048000000}"/>
            </a:ext>
          </a:extLst>
        </xdr:cNvPr>
        <xdr:cNvPicPr/>
      </xdr:nvPicPr>
      <xdr:blipFill>
        <a:blip xmlns:r="http://schemas.openxmlformats.org/officeDocument/2006/relationships" r:embed="rId4"/>
        <a:stretch/>
      </xdr:blipFill>
      <xdr:spPr>
        <a:xfrm>
          <a:off x="3744000" y="0"/>
          <a:ext cx="401040" cy="428040"/>
        </a:xfrm>
        <a:prstGeom prst="rect">
          <a:avLst/>
        </a:prstGeom>
        <a:ln>
          <a:noFill/>
        </a:ln>
      </xdr:spPr>
    </xdr:pic>
    <xdr:clientData/>
  </xdr:twoCellAnchor>
  <xdr:twoCellAnchor editAs="oneCell">
    <xdr:from>
      <xdr:col>20</xdr:col>
      <xdr:colOff>36360</xdr:colOff>
      <xdr:row>41</xdr:row>
      <xdr:rowOff>143640</xdr:rowOff>
    </xdr:from>
    <xdr:to>
      <xdr:col>22</xdr:col>
      <xdr:colOff>55080</xdr:colOff>
      <xdr:row>44</xdr:row>
      <xdr:rowOff>114480</xdr:rowOff>
    </xdr:to>
    <xdr:pic>
      <xdr:nvPicPr>
        <xdr:cNvPr id="73" name="Image 18">
          <a:extLst>
            <a:ext uri="{FF2B5EF4-FFF2-40B4-BE49-F238E27FC236}">
              <a16:creationId xmlns:a16="http://schemas.microsoft.com/office/drawing/2014/main" id="{00000000-0008-0000-0200-000049000000}"/>
            </a:ext>
          </a:extLst>
        </xdr:cNvPr>
        <xdr:cNvPicPr/>
      </xdr:nvPicPr>
      <xdr:blipFill>
        <a:blip xmlns:r="http://schemas.openxmlformats.org/officeDocument/2006/relationships" r:embed="rId4"/>
        <a:stretch/>
      </xdr:blipFill>
      <xdr:spPr>
        <a:xfrm>
          <a:off x="3858840" y="6391800"/>
          <a:ext cx="401040" cy="428040"/>
        </a:xfrm>
        <a:prstGeom prst="rect">
          <a:avLst/>
        </a:prstGeom>
        <a:ln>
          <a:noFill/>
        </a:ln>
      </xdr:spPr>
    </xdr:pic>
    <xdr:clientData/>
  </xdr:twoCellAnchor>
  <xdr:twoCellAnchor editAs="oneCell">
    <xdr:from>
      <xdr:col>27</xdr:col>
      <xdr:colOff>83160</xdr:colOff>
      <xdr:row>0</xdr:row>
      <xdr:rowOff>24480</xdr:rowOff>
    </xdr:from>
    <xdr:to>
      <xdr:col>30</xdr:col>
      <xdr:colOff>150120</xdr:colOff>
      <xdr:row>2</xdr:row>
      <xdr:rowOff>63720</xdr:rowOff>
    </xdr:to>
    <xdr:pic>
      <xdr:nvPicPr>
        <xdr:cNvPr id="74" name="Image 1">
          <a:extLst>
            <a:ext uri="{FF2B5EF4-FFF2-40B4-BE49-F238E27FC236}">
              <a16:creationId xmlns:a16="http://schemas.microsoft.com/office/drawing/2014/main" id="{00000000-0008-0000-0200-00004A000000}"/>
            </a:ext>
          </a:extLst>
        </xdr:cNvPr>
        <xdr:cNvPicPr/>
      </xdr:nvPicPr>
      <xdr:blipFill>
        <a:blip xmlns:r="http://schemas.openxmlformats.org/officeDocument/2006/relationships" r:embed="rId5"/>
        <a:stretch/>
      </xdr:blipFill>
      <xdr:spPr>
        <a:xfrm>
          <a:off x="5243760" y="24480"/>
          <a:ext cx="640080" cy="343800"/>
        </a:xfrm>
        <a:prstGeom prst="rect">
          <a:avLst/>
        </a:prstGeom>
        <a:ln>
          <a:noFill/>
        </a:ln>
      </xdr:spPr>
    </xdr:pic>
    <xdr:clientData/>
  </xdr:twoCellAnchor>
  <xdr:twoCellAnchor editAs="oneCell">
    <xdr:from>
      <xdr:col>27</xdr:col>
      <xdr:colOff>89640</xdr:colOff>
      <xdr:row>42</xdr:row>
      <xdr:rowOff>42480</xdr:rowOff>
    </xdr:from>
    <xdr:to>
      <xdr:col>30</xdr:col>
      <xdr:colOff>156600</xdr:colOff>
      <xdr:row>44</xdr:row>
      <xdr:rowOff>81720</xdr:rowOff>
    </xdr:to>
    <xdr:pic>
      <xdr:nvPicPr>
        <xdr:cNvPr id="75" name="Image 19">
          <a:extLst>
            <a:ext uri="{FF2B5EF4-FFF2-40B4-BE49-F238E27FC236}">
              <a16:creationId xmlns:a16="http://schemas.microsoft.com/office/drawing/2014/main" id="{00000000-0008-0000-0200-00004B000000}"/>
            </a:ext>
          </a:extLst>
        </xdr:cNvPr>
        <xdr:cNvPicPr/>
      </xdr:nvPicPr>
      <xdr:blipFill>
        <a:blip xmlns:r="http://schemas.openxmlformats.org/officeDocument/2006/relationships" r:embed="rId5"/>
        <a:stretch/>
      </xdr:blipFill>
      <xdr:spPr>
        <a:xfrm>
          <a:off x="5250240" y="6443280"/>
          <a:ext cx="640080" cy="3438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93600</xdr:colOff>
      <xdr:row>14</xdr:row>
      <xdr:rowOff>48240</xdr:rowOff>
    </xdr:from>
    <xdr:to>
      <xdr:col>2</xdr:col>
      <xdr:colOff>109800</xdr:colOff>
      <xdr:row>15</xdr:row>
      <xdr:rowOff>90000</xdr:rowOff>
    </xdr:to>
    <xdr:sp macro="" textlink="">
      <xdr:nvSpPr>
        <xdr:cNvPr id="76" name="CustomShape 1">
          <a:extLst>
            <a:ext uri="{FF2B5EF4-FFF2-40B4-BE49-F238E27FC236}">
              <a16:creationId xmlns:a16="http://schemas.microsoft.com/office/drawing/2014/main" id="{00000000-0008-0000-0300-00004C000000}"/>
            </a:ext>
          </a:extLst>
        </xdr:cNvPr>
        <xdr:cNvSpPr/>
      </xdr:nvSpPr>
      <xdr:spPr>
        <a:xfrm>
          <a:off x="284400" y="2181600"/>
          <a:ext cx="207360" cy="194400"/>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93600</xdr:colOff>
      <xdr:row>59</xdr:row>
      <xdr:rowOff>48240</xdr:rowOff>
    </xdr:from>
    <xdr:to>
      <xdr:col>2</xdr:col>
      <xdr:colOff>109800</xdr:colOff>
      <xdr:row>60</xdr:row>
      <xdr:rowOff>90000</xdr:rowOff>
    </xdr:to>
    <xdr:sp macro="" textlink="">
      <xdr:nvSpPr>
        <xdr:cNvPr id="77" name="CustomShape 1">
          <a:extLst>
            <a:ext uri="{FF2B5EF4-FFF2-40B4-BE49-F238E27FC236}">
              <a16:creationId xmlns:a16="http://schemas.microsoft.com/office/drawing/2014/main" id="{00000000-0008-0000-0300-00004D000000}"/>
            </a:ext>
          </a:extLst>
        </xdr:cNvPr>
        <xdr:cNvSpPr/>
      </xdr:nvSpPr>
      <xdr:spPr>
        <a:xfrm>
          <a:off x="284400" y="9649440"/>
          <a:ext cx="207360" cy="194040"/>
        </a:xfrm>
        <a:prstGeom prst="ellips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44</xdr:col>
      <xdr:colOff>115200</xdr:colOff>
      <xdr:row>0</xdr:row>
      <xdr:rowOff>32040</xdr:rowOff>
    </xdr:from>
    <xdr:to>
      <xdr:col>46</xdr:col>
      <xdr:colOff>154080</xdr:colOff>
      <xdr:row>2</xdr:row>
      <xdr:rowOff>105840</xdr:rowOff>
    </xdr:to>
    <xdr:pic>
      <xdr:nvPicPr>
        <xdr:cNvPr id="78" name="Image 1">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1"/>
        <a:stretch/>
      </xdr:blipFill>
      <xdr:spPr>
        <a:xfrm>
          <a:off x="8555400" y="32040"/>
          <a:ext cx="421200" cy="378360"/>
        </a:xfrm>
        <a:prstGeom prst="rect">
          <a:avLst/>
        </a:prstGeom>
        <a:ln>
          <a:noFill/>
        </a:ln>
      </xdr:spPr>
    </xdr:pic>
    <xdr:clientData/>
  </xdr:twoCellAnchor>
  <xdr:twoCellAnchor editAs="oneCell">
    <xdr:from>
      <xdr:col>23</xdr:col>
      <xdr:colOff>79920</xdr:colOff>
      <xdr:row>0</xdr:row>
      <xdr:rowOff>29160</xdr:rowOff>
    </xdr:from>
    <xdr:to>
      <xdr:col>26</xdr:col>
      <xdr:colOff>74160</xdr:colOff>
      <xdr:row>2</xdr:row>
      <xdr:rowOff>84960</xdr:rowOff>
    </xdr:to>
    <xdr:pic>
      <xdr:nvPicPr>
        <xdr:cNvPr id="79" name="Image 16">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2"/>
        <a:stretch/>
      </xdr:blipFill>
      <xdr:spPr>
        <a:xfrm>
          <a:off x="4475880" y="29160"/>
          <a:ext cx="567720" cy="360360"/>
        </a:xfrm>
        <a:prstGeom prst="rect">
          <a:avLst/>
        </a:prstGeom>
        <a:ln>
          <a:noFill/>
        </a:ln>
      </xdr:spPr>
    </xdr:pic>
    <xdr:clientData/>
  </xdr:twoCellAnchor>
  <xdr:twoCellAnchor editAs="oneCell">
    <xdr:from>
      <xdr:col>27</xdr:col>
      <xdr:colOff>65160</xdr:colOff>
      <xdr:row>0</xdr:row>
      <xdr:rowOff>0</xdr:rowOff>
    </xdr:from>
    <xdr:to>
      <xdr:col>30</xdr:col>
      <xdr:colOff>6840</xdr:colOff>
      <xdr:row>2</xdr:row>
      <xdr:rowOff>140040</xdr:rowOff>
    </xdr:to>
    <xdr:pic>
      <xdr:nvPicPr>
        <xdr:cNvPr id="80" name="Image 18">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a:stretch/>
      </xdr:blipFill>
      <xdr:spPr>
        <a:xfrm>
          <a:off x="5225760" y="0"/>
          <a:ext cx="545400" cy="444600"/>
        </a:xfrm>
        <a:prstGeom prst="rect">
          <a:avLst/>
        </a:prstGeom>
        <a:ln>
          <a:noFill/>
        </a:ln>
      </xdr:spPr>
    </xdr:pic>
    <xdr:clientData/>
  </xdr:twoCellAnchor>
  <xdr:twoCellAnchor editAs="oneCell">
    <xdr:from>
      <xdr:col>44</xdr:col>
      <xdr:colOff>115200</xdr:colOff>
      <xdr:row>54</xdr:row>
      <xdr:rowOff>32040</xdr:rowOff>
    </xdr:from>
    <xdr:to>
      <xdr:col>46</xdr:col>
      <xdr:colOff>127080</xdr:colOff>
      <xdr:row>56</xdr:row>
      <xdr:rowOff>107640</xdr:rowOff>
    </xdr:to>
    <xdr:pic>
      <xdr:nvPicPr>
        <xdr:cNvPr id="81" name="Image 25">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1"/>
        <a:stretch/>
      </xdr:blipFill>
      <xdr:spPr>
        <a:xfrm>
          <a:off x="8555400" y="8871120"/>
          <a:ext cx="394200" cy="380520"/>
        </a:xfrm>
        <a:prstGeom prst="rect">
          <a:avLst/>
        </a:prstGeom>
        <a:ln>
          <a:noFill/>
        </a:ln>
      </xdr:spPr>
    </xdr:pic>
    <xdr:clientData/>
  </xdr:twoCellAnchor>
  <xdr:twoCellAnchor editAs="oneCell">
    <xdr:from>
      <xdr:col>23</xdr:col>
      <xdr:colOff>79920</xdr:colOff>
      <xdr:row>54</xdr:row>
      <xdr:rowOff>29160</xdr:rowOff>
    </xdr:from>
    <xdr:to>
      <xdr:col>26</xdr:col>
      <xdr:colOff>33480</xdr:colOff>
      <xdr:row>56</xdr:row>
      <xdr:rowOff>86760</xdr:rowOff>
    </xdr:to>
    <xdr:pic>
      <xdr:nvPicPr>
        <xdr:cNvPr id="82" name="Image 26">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2"/>
        <a:stretch/>
      </xdr:blipFill>
      <xdr:spPr>
        <a:xfrm>
          <a:off x="4475880" y="8868240"/>
          <a:ext cx="527040" cy="362520"/>
        </a:xfrm>
        <a:prstGeom prst="rect">
          <a:avLst/>
        </a:prstGeom>
        <a:ln>
          <a:noFill/>
        </a:ln>
      </xdr:spPr>
    </xdr:pic>
    <xdr:clientData/>
  </xdr:twoCellAnchor>
  <xdr:twoCellAnchor editAs="oneCell">
    <xdr:from>
      <xdr:col>19</xdr:col>
      <xdr:colOff>180360</xdr:colOff>
      <xdr:row>0</xdr:row>
      <xdr:rowOff>0</xdr:rowOff>
    </xdr:from>
    <xdr:to>
      <xdr:col>22</xdr:col>
      <xdr:colOff>28080</xdr:colOff>
      <xdr:row>2</xdr:row>
      <xdr:rowOff>121680</xdr:rowOff>
    </xdr:to>
    <xdr:pic>
      <xdr:nvPicPr>
        <xdr:cNvPr id="83" name="Image 19">
          <a:extLst>
            <a:ext uri="{FF2B5EF4-FFF2-40B4-BE49-F238E27FC236}">
              <a16:creationId xmlns:a16="http://schemas.microsoft.com/office/drawing/2014/main" id="{00000000-0008-0000-0300-000053000000}"/>
            </a:ext>
          </a:extLst>
        </xdr:cNvPr>
        <xdr:cNvPicPr/>
      </xdr:nvPicPr>
      <xdr:blipFill>
        <a:blip xmlns:r="http://schemas.openxmlformats.org/officeDocument/2006/relationships" r:embed="rId4"/>
        <a:stretch/>
      </xdr:blipFill>
      <xdr:spPr>
        <a:xfrm>
          <a:off x="3811680" y="0"/>
          <a:ext cx="421200" cy="426240"/>
        </a:xfrm>
        <a:prstGeom prst="rect">
          <a:avLst/>
        </a:prstGeom>
        <a:ln>
          <a:noFill/>
        </a:ln>
      </xdr:spPr>
    </xdr:pic>
    <xdr:clientData/>
  </xdr:twoCellAnchor>
  <xdr:twoCellAnchor editAs="oneCell">
    <xdr:from>
      <xdr:col>20</xdr:col>
      <xdr:colOff>51120</xdr:colOff>
      <xdr:row>54</xdr:row>
      <xdr:rowOff>15120</xdr:rowOff>
    </xdr:from>
    <xdr:to>
      <xdr:col>22</xdr:col>
      <xdr:colOff>76680</xdr:colOff>
      <xdr:row>56</xdr:row>
      <xdr:rowOff>136800</xdr:rowOff>
    </xdr:to>
    <xdr:pic>
      <xdr:nvPicPr>
        <xdr:cNvPr id="84" name="Image 20">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4"/>
        <a:stretch/>
      </xdr:blipFill>
      <xdr:spPr>
        <a:xfrm>
          <a:off x="3873600" y="8854200"/>
          <a:ext cx="407880" cy="426600"/>
        </a:xfrm>
        <a:prstGeom prst="rect">
          <a:avLst/>
        </a:prstGeom>
        <a:ln>
          <a:noFill/>
        </a:ln>
      </xdr:spPr>
    </xdr:pic>
    <xdr:clientData/>
  </xdr:twoCellAnchor>
  <xdr:twoCellAnchor editAs="oneCell">
    <xdr:from>
      <xdr:col>26</xdr:col>
      <xdr:colOff>174240</xdr:colOff>
      <xdr:row>0</xdr:row>
      <xdr:rowOff>34920</xdr:rowOff>
    </xdr:from>
    <xdr:to>
      <xdr:col>30</xdr:col>
      <xdr:colOff>6480</xdr:colOff>
      <xdr:row>2</xdr:row>
      <xdr:rowOff>78480</xdr:rowOff>
    </xdr:to>
    <xdr:pic>
      <xdr:nvPicPr>
        <xdr:cNvPr id="85" name="Image 15">
          <a:extLst>
            <a:ext uri="{FF2B5EF4-FFF2-40B4-BE49-F238E27FC236}">
              <a16:creationId xmlns:a16="http://schemas.microsoft.com/office/drawing/2014/main" id="{00000000-0008-0000-0300-000055000000}"/>
            </a:ext>
          </a:extLst>
        </xdr:cNvPr>
        <xdr:cNvPicPr/>
      </xdr:nvPicPr>
      <xdr:blipFill>
        <a:blip xmlns:r="http://schemas.openxmlformats.org/officeDocument/2006/relationships" r:embed="rId5"/>
        <a:stretch/>
      </xdr:blipFill>
      <xdr:spPr>
        <a:xfrm>
          <a:off x="5143680" y="34920"/>
          <a:ext cx="627120" cy="348120"/>
        </a:xfrm>
        <a:prstGeom prst="rect">
          <a:avLst/>
        </a:prstGeom>
        <a:ln>
          <a:noFill/>
        </a:ln>
      </xdr:spPr>
    </xdr:pic>
    <xdr:clientData/>
  </xdr:twoCellAnchor>
  <xdr:twoCellAnchor editAs="oneCell">
    <xdr:from>
      <xdr:col>27</xdr:col>
      <xdr:colOff>8640</xdr:colOff>
      <xdr:row>53</xdr:row>
      <xdr:rowOff>122760</xdr:rowOff>
    </xdr:from>
    <xdr:to>
      <xdr:col>30</xdr:col>
      <xdr:colOff>39960</xdr:colOff>
      <xdr:row>56</xdr:row>
      <xdr:rowOff>12600</xdr:rowOff>
    </xdr:to>
    <xdr:pic>
      <xdr:nvPicPr>
        <xdr:cNvPr id="86" name="Image 17">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5"/>
        <a:stretch/>
      </xdr:blipFill>
      <xdr:spPr>
        <a:xfrm>
          <a:off x="5169240" y="8809560"/>
          <a:ext cx="635040" cy="3470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93600</xdr:colOff>
      <xdr:row>13</xdr:row>
      <xdr:rowOff>48240</xdr:rowOff>
    </xdr:from>
    <xdr:to>
      <xdr:col>2</xdr:col>
      <xdr:colOff>109800</xdr:colOff>
      <xdr:row>14</xdr:row>
      <xdr:rowOff>90000</xdr:rowOff>
    </xdr:to>
    <xdr:sp macro="" textlink="">
      <xdr:nvSpPr>
        <xdr:cNvPr id="87" name="CustomShape 1">
          <a:extLst>
            <a:ext uri="{FF2B5EF4-FFF2-40B4-BE49-F238E27FC236}">
              <a16:creationId xmlns:a16="http://schemas.microsoft.com/office/drawing/2014/main" id="{00000000-0008-0000-0400-000057000000}"/>
            </a:ext>
          </a:extLst>
        </xdr:cNvPr>
        <xdr:cNvSpPr/>
      </xdr:nvSpPr>
      <xdr:spPr>
        <a:xfrm>
          <a:off x="284400" y="2029320"/>
          <a:ext cx="207360" cy="194040"/>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27000</xdr:colOff>
      <xdr:row>0</xdr:row>
      <xdr:rowOff>0</xdr:rowOff>
    </xdr:from>
    <xdr:to>
      <xdr:col>3</xdr:col>
      <xdr:colOff>1661</xdr:colOff>
      <xdr:row>3</xdr:row>
      <xdr:rowOff>1440</xdr:rowOff>
    </xdr:to>
    <xdr:pic>
      <xdr:nvPicPr>
        <xdr:cNvPr id="88" name="Image 7">
          <a:extLst>
            <a:ext uri="{FF2B5EF4-FFF2-40B4-BE49-F238E27FC236}">
              <a16:creationId xmlns:a16="http://schemas.microsoft.com/office/drawing/2014/main" id="{00000000-0008-0000-0400-000058000000}"/>
            </a:ext>
          </a:extLst>
        </xdr:cNvPr>
        <xdr:cNvPicPr/>
      </xdr:nvPicPr>
      <xdr:blipFill>
        <a:blip xmlns:r="http://schemas.openxmlformats.org/officeDocument/2006/relationships" r:embed="rId1"/>
        <a:stretch/>
      </xdr:blipFill>
      <xdr:spPr>
        <a:xfrm>
          <a:off x="27000" y="0"/>
          <a:ext cx="538560" cy="458640"/>
        </a:xfrm>
        <a:prstGeom prst="rect">
          <a:avLst/>
        </a:prstGeom>
        <a:ln>
          <a:noFill/>
        </a:ln>
      </xdr:spPr>
    </xdr:pic>
    <xdr:clientData/>
  </xdr:twoCellAnchor>
  <xdr:twoCellAnchor editAs="oneCell">
    <xdr:from>
      <xdr:col>0</xdr:col>
      <xdr:colOff>32400</xdr:colOff>
      <xdr:row>40</xdr:row>
      <xdr:rowOff>143280</xdr:rowOff>
    </xdr:from>
    <xdr:to>
      <xdr:col>2</xdr:col>
      <xdr:colOff>175680</xdr:colOff>
      <xdr:row>43</xdr:row>
      <xdr:rowOff>142920</xdr:rowOff>
    </xdr:to>
    <xdr:pic>
      <xdr:nvPicPr>
        <xdr:cNvPr id="89" name="Image 8">
          <a:extLst>
            <a:ext uri="{FF2B5EF4-FFF2-40B4-BE49-F238E27FC236}">
              <a16:creationId xmlns:a16="http://schemas.microsoft.com/office/drawing/2014/main" id="{00000000-0008-0000-0400-000059000000}"/>
            </a:ext>
          </a:extLst>
        </xdr:cNvPr>
        <xdr:cNvPicPr/>
      </xdr:nvPicPr>
      <xdr:blipFill>
        <a:blip xmlns:r="http://schemas.openxmlformats.org/officeDocument/2006/relationships" r:embed="rId2"/>
        <a:stretch/>
      </xdr:blipFill>
      <xdr:spPr>
        <a:xfrm>
          <a:off x="32400" y="6239160"/>
          <a:ext cx="525240" cy="456840"/>
        </a:xfrm>
        <a:prstGeom prst="rect">
          <a:avLst/>
        </a:prstGeom>
        <a:ln>
          <a:noFill/>
        </a:ln>
      </xdr:spPr>
    </xdr:pic>
    <xdr:clientData/>
  </xdr:twoCellAnchor>
  <xdr:twoCellAnchor editAs="oneCell">
    <xdr:from>
      <xdr:col>1</xdr:col>
      <xdr:colOff>93600</xdr:colOff>
      <xdr:row>44</xdr:row>
      <xdr:rowOff>29160</xdr:rowOff>
    </xdr:from>
    <xdr:to>
      <xdr:col>2</xdr:col>
      <xdr:colOff>109800</xdr:colOff>
      <xdr:row>45</xdr:row>
      <xdr:rowOff>70920</xdr:rowOff>
    </xdr:to>
    <xdr:sp macro="" textlink="">
      <xdr:nvSpPr>
        <xdr:cNvPr id="90" name="CustomShape 1">
          <a:extLst>
            <a:ext uri="{FF2B5EF4-FFF2-40B4-BE49-F238E27FC236}">
              <a16:creationId xmlns:a16="http://schemas.microsoft.com/office/drawing/2014/main" id="{00000000-0008-0000-0400-00005A000000}"/>
            </a:ext>
          </a:extLst>
        </xdr:cNvPr>
        <xdr:cNvSpPr/>
      </xdr:nvSpPr>
      <xdr:spPr>
        <a:xfrm>
          <a:off x="284400" y="6734520"/>
          <a:ext cx="207360" cy="194400"/>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45</xdr:col>
      <xdr:colOff>114480</xdr:colOff>
      <xdr:row>0</xdr:row>
      <xdr:rowOff>35640</xdr:rowOff>
    </xdr:from>
    <xdr:to>
      <xdr:col>47</xdr:col>
      <xdr:colOff>91080</xdr:colOff>
      <xdr:row>2</xdr:row>
      <xdr:rowOff>72720</xdr:rowOff>
    </xdr:to>
    <xdr:pic>
      <xdr:nvPicPr>
        <xdr:cNvPr id="91" name="Image 5">
          <a:extLst>
            <a:ext uri="{FF2B5EF4-FFF2-40B4-BE49-F238E27FC236}">
              <a16:creationId xmlns:a16="http://schemas.microsoft.com/office/drawing/2014/main" id="{00000000-0008-0000-0400-00005B000000}"/>
            </a:ext>
          </a:extLst>
        </xdr:cNvPr>
        <xdr:cNvPicPr/>
      </xdr:nvPicPr>
      <xdr:blipFill>
        <a:blip xmlns:r="http://schemas.openxmlformats.org/officeDocument/2006/relationships" r:embed="rId3"/>
        <a:stretch/>
      </xdr:blipFill>
      <xdr:spPr>
        <a:xfrm>
          <a:off x="8715240" y="35640"/>
          <a:ext cx="358920" cy="341640"/>
        </a:xfrm>
        <a:prstGeom prst="rect">
          <a:avLst/>
        </a:prstGeom>
        <a:ln>
          <a:noFill/>
        </a:ln>
      </xdr:spPr>
    </xdr:pic>
    <xdr:clientData/>
  </xdr:twoCellAnchor>
  <xdr:twoCellAnchor editAs="oneCell">
    <xdr:from>
      <xdr:col>45</xdr:col>
      <xdr:colOff>114480</xdr:colOff>
      <xdr:row>41</xdr:row>
      <xdr:rowOff>35640</xdr:rowOff>
    </xdr:from>
    <xdr:to>
      <xdr:col>47</xdr:col>
      <xdr:colOff>72360</xdr:colOff>
      <xdr:row>43</xdr:row>
      <xdr:rowOff>70920</xdr:rowOff>
    </xdr:to>
    <xdr:pic>
      <xdr:nvPicPr>
        <xdr:cNvPr id="92" name="Image 6">
          <a:extLst>
            <a:ext uri="{FF2B5EF4-FFF2-40B4-BE49-F238E27FC236}">
              <a16:creationId xmlns:a16="http://schemas.microsoft.com/office/drawing/2014/main" id="{00000000-0008-0000-0400-00005C000000}"/>
            </a:ext>
          </a:extLst>
        </xdr:cNvPr>
        <xdr:cNvPicPr/>
      </xdr:nvPicPr>
      <xdr:blipFill>
        <a:blip xmlns:r="http://schemas.openxmlformats.org/officeDocument/2006/relationships" r:embed="rId3"/>
        <a:stretch/>
      </xdr:blipFill>
      <xdr:spPr>
        <a:xfrm>
          <a:off x="8715240" y="6283800"/>
          <a:ext cx="340200" cy="340200"/>
        </a:xfrm>
        <a:prstGeom prst="rect">
          <a:avLst/>
        </a:prstGeom>
        <a:ln>
          <a:noFill/>
        </a:ln>
      </xdr:spPr>
    </xdr:pic>
    <xdr:clientData/>
  </xdr:twoCellAnchor>
  <xdr:twoCellAnchor editAs="oneCell">
    <xdr:from>
      <xdr:col>23</xdr:col>
      <xdr:colOff>79920</xdr:colOff>
      <xdr:row>0</xdr:row>
      <xdr:rowOff>29160</xdr:rowOff>
    </xdr:from>
    <xdr:to>
      <xdr:col>26</xdr:col>
      <xdr:colOff>74160</xdr:colOff>
      <xdr:row>2</xdr:row>
      <xdr:rowOff>84960</xdr:rowOff>
    </xdr:to>
    <xdr:pic>
      <xdr:nvPicPr>
        <xdr:cNvPr id="93" name="Image 9">
          <a:extLst>
            <a:ext uri="{FF2B5EF4-FFF2-40B4-BE49-F238E27FC236}">
              <a16:creationId xmlns:a16="http://schemas.microsoft.com/office/drawing/2014/main" id="{00000000-0008-0000-0400-00005D000000}"/>
            </a:ext>
          </a:extLst>
        </xdr:cNvPr>
        <xdr:cNvPicPr/>
      </xdr:nvPicPr>
      <xdr:blipFill>
        <a:blip xmlns:r="http://schemas.openxmlformats.org/officeDocument/2006/relationships" r:embed="rId4"/>
        <a:stretch/>
      </xdr:blipFill>
      <xdr:spPr>
        <a:xfrm>
          <a:off x="4475880" y="29160"/>
          <a:ext cx="567720" cy="360360"/>
        </a:xfrm>
        <a:prstGeom prst="rect">
          <a:avLst/>
        </a:prstGeom>
        <a:ln>
          <a:noFill/>
        </a:ln>
      </xdr:spPr>
    </xdr:pic>
    <xdr:clientData/>
  </xdr:twoCellAnchor>
  <xdr:twoCellAnchor editAs="oneCell">
    <xdr:from>
      <xdr:col>23</xdr:col>
      <xdr:colOff>79920</xdr:colOff>
      <xdr:row>41</xdr:row>
      <xdr:rowOff>29160</xdr:rowOff>
    </xdr:from>
    <xdr:to>
      <xdr:col>26</xdr:col>
      <xdr:colOff>39960</xdr:colOff>
      <xdr:row>43</xdr:row>
      <xdr:rowOff>85680</xdr:rowOff>
    </xdr:to>
    <xdr:pic>
      <xdr:nvPicPr>
        <xdr:cNvPr id="94" name="Image 13">
          <a:extLst>
            <a:ext uri="{FF2B5EF4-FFF2-40B4-BE49-F238E27FC236}">
              <a16:creationId xmlns:a16="http://schemas.microsoft.com/office/drawing/2014/main" id="{00000000-0008-0000-0400-00005E000000}"/>
            </a:ext>
          </a:extLst>
        </xdr:cNvPr>
        <xdr:cNvPicPr/>
      </xdr:nvPicPr>
      <xdr:blipFill>
        <a:blip xmlns:r="http://schemas.openxmlformats.org/officeDocument/2006/relationships" r:embed="rId4"/>
        <a:stretch/>
      </xdr:blipFill>
      <xdr:spPr>
        <a:xfrm>
          <a:off x="4475880" y="6277320"/>
          <a:ext cx="533520" cy="361440"/>
        </a:xfrm>
        <a:prstGeom prst="rect">
          <a:avLst/>
        </a:prstGeom>
        <a:ln>
          <a:noFill/>
        </a:ln>
      </xdr:spPr>
    </xdr:pic>
    <xdr:clientData/>
  </xdr:twoCellAnchor>
  <xdr:twoCellAnchor editAs="oneCell">
    <xdr:from>
      <xdr:col>1</xdr:col>
      <xdr:colOff>93600</xdr:colOff>
      <xdr:row>65</xdr:row>
      <xdr:rowOff>29160</xdr:rowOff>
    </xdr:from>
    <xdr:to>
      <xdr:col>2</xdr:col>
      <xdr:colOff>109800</xdr:colOff>
      <xdr:row>66</xdr:row>
      <xdr:rowOff>70920</xdr:rowOff>
    </xdr:to>
    <xdr:sp macro="" textlink="">
      <xdr:nvSpPr>
        <xdr:cNvPr id="95" name="CustomShape 1">
          <a:extLst>
            <a:ext uri="{FF2B5EF4-FFF2-40B4-BE49-F238E27FC236}">
              <a16:creationId xmlns:a16="http://schemas.microsoft.com/office/drawing/2014/main" id="{00000000-0008-0000-0400-00005F000000}"/>
            </a:ext>
          </a:extLst>
        </xdr:cNvPr>
        <xdr:cNvSpPr/>
      </xdr:nvSpPr>
      <xdr:spPr>
        <a:xfrm>
          <a:off x="284400" y="9934920"/>
          <a:ext cx="207360" cy="194400"/>
        </a:xfrm>
        <a:prstGeom prst="ellipse">
          <a:avLst/>
        </a:prstGeom>
        <a:solidFill>
          <a:srgbClr val="FF99FF"/>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20</xdr:col>
      <xdr:colOff>80640</xdr:colOff>
      <xdr:row>0</xdr:row>
      <xdr:rowOff>0</xdr:rowOff>
    </xdr:from>
    <xdr:to>
      <xdr:col>22</xdr:col>
      <xdr:colOff>97560</xdr:colOff>
      <xdr:row>2</xdr:row>
      <xdr:rowOff>128520</xdr:rowOff>
    </xdr:to>
    <xdr:pic>
      <xdr:nvPicPr>
        <xdr:cNvPr id="96" name="Image 18">
          <a:extLst>
            <a:ext uri="{FF2B5EF4-FFF2-40B4-BE49-F238E27FC236}">
              <a16:creationId xmlns:a16="http://schemas.microsoft.com/office/drawing/2014/main" id="{00000000-0008-0000-0400-000060000000}"/>
            </a:ext>
          </a:extLst>
        </xdr:cNvPr>
        <xdr:cNvPicPr/>
      </xdr:nvPicPr>
      <xdr:blipFill>
        <a:blip xmlns:r="http://schemas.openxmlformats.org/officeDocument/2006/relationships" r:embed="rId5"/>
        <a:stretch/>
      </xdr:blipFill>
      <xdr:spPr>
        <a:xfrm>
          <a:off x="3903120" y="0"/>
          <a:ext cx="399240" cy="433080"/>
        </a:xfrm>
        <a:prstGeom prst="rect">
          <a:avLst/>
        </a:prstGeom>
        <a:ln>
          <a:noFill/>
        </a:ln>
      </xdr:spPr>
    </xdr:pic>
    <xdr:clientData/>
  </xdr:twoCellAnchor>
  <xdr:twoCellAnchor editAs="oneCell">
    <xdr:from>
      <xdr:col>20</xdr:col>
      <xdr:colOff>101880</xdr:colOff>
      <xdr:row>41</xdr:row>
      <xdr:rowOff>12240</xdr:rowOff>
    </xdr:from>
    <xdr:to>
      <xdr:col>22</xdr:col>
      <xdr:colOff>118800</xdr:colOff>
      <xdr:row>43</xdr:row>
      <xdr:rowOff>143280</xdr:rowOff>
    </xdr:to>
    <xdr:pic>
      <xdr:nvPicPr>
        <xdr:cNvPr id="97" name="Image 19">
          <a:extLst>
            <a:ext uri="{FF2B5EF4-FFF2-40B4-BE49-F238E27FC236}">
              <a16:creationId xmlns:a16="http://schemas.microsoft.com/office/drawing/2014/main" id="{00000000-0008-0000-0400-000061000000}"/>
            </a:ext>
          </a:extLst>
        </xdr:cNvPr>
        <xdr:cNvPicPr/>
      </xdr:nvPicPr>
      <xdr:blipFill>
        <a:blip xmlns:r="http://schemas.openxmlformats.org/officeDocument/2006/relationships" r:embed="rId5"/>
        <a:stretch/>
      </xdr:blipFill>
      <xdr:spPr>
        <a:xfrm>
          <a:off x="3924360" y="6260400"/>
          <a:ext cx="399240" cy="435960"/>
        </a:xfrm>
        <a:prstGeom prst="rect">
          <a:avLst/>
        </a:prstGeom>
        <a:ln>
          <a:noFill/>
        </a:ln>
      </xdr:spPr>
    </xdr:pic>
    <xdr:clientData/>
  </xdr:twoCellAnchor>
  <xdr:twoCellAnchor editAs="oneCell">
    <xdr:from>
      <xdr:col>27</xdr:col>
      <xdr:colOff>27000</xdr:colOff>
      <xdr:row>41</xdr:row>
      <xdr:rowOff>23040</xdr:rowOff>
    </xdr:from>
    <xdr:to>
      <xdr:col>30</xdr:col>
      <xdr:colOff>83160</xdr:colOff>
      <xdr:row>43</xdr:row>
      <xdr:rowOff>74880</xdr:rowOff>
    </xdr:to>
    <xdr:pic>
      <xdr:nvPicPr>
        <xdr:cNvPr id="98" name="Image 14">
          <a:extLst>
            <a:ext uri="{FF2B5EF4-FFF2-40B4-BE49-F238E27FC236}">
              <a16:creationId xmlns:a16="http://schemas.microsoft.com/office/drawing/2014/main" id="{00000000-0008-0000-0400-000062000000}"/>
            </a:ext>
          </a:extLst>
        </xdr:cNvPr>
        <xdr:cNvPicPr/>
      </xdr:nvPicPr>
      <xdr:blipFill>
        <a:blip xmlns:r="http://schemas.openxmlformats.org/officeDocument/2006/relationships" r:embed="rId6"/>
        <a:stretch/>
      </xdr:blipFill>
      <xdr:spPr>
        <a:xfrm>
          <a:off x="5187600" y="6271200"/>
          <a:ext cx="629280" cy="356760"/>
        </a:xfrm>
        <a:prstGeom prst="rect">
          <a:avLst/>
        </a:prstGeom>
        <a:ln>
          <a:noFill/>
        </a:ln>
      </xdr:spPr>
    </xdr:pic>
    <xdr:clientData/>
  </xdr:twoCellAnchor>
  <xdr:twoCellAnchor editAs="oneCell">
    <xdr:from>
      <xdr:col>26</xdr:col>
      <xdr:colOff>176760</xdr:colOff>
      <xdr:row>0</xdr:row>
      <xdr:rowOff>23040</xdr:rowOff>
    </xdr:from>
    <xdr:to>
      <xdr:col>30</xdr:col>
      <xdr:colOff>51120</xdr:colOff>
      <xdr:row>2</xdr:row>
      <xdr:rowOff>74880</xdr:rowOff>
    </xdr:to>
    <xdr:pic>
      <xdr:nvPicPr>
        <xdr:cNvPr id="99" name="Image 17">
          <a:extLst>
            <a:ext uri="{FF2B5EF4-FFF2-40B4-BE49-F238E27FC236}">
              <a16:creationId xmlns:a16="http://schemas.microsoft.com/office/drawing/2014/main" id="{00000000-0008-0000-0400-000063000000}"/>
            </a:ext>
          </a:extLst>
        </xdr:cNvPr>
        <xdr:cNvPicPr/>
      </xdr:nvPicPr>
      <xdr:blipFill>
        <a:blip xmlns:r="http://schemas.openxmlformats.org/officeDocument/2006/relationships" r:embed="rId6"/>
        <a:stretch/>
      </xdr:blipFill>
      <xdr:spPr>
        <a:xfrm>
          <a:off x="5146200" y="23040"/>
          <a:ext cx="638640" cy="35640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100440</xdr:colOff>
      <xdr:row>40</xdr:row>
      <xdr:rowOff>39960</xdr:rowOff>
    </xdr:from>
    <xdr:to>
      <xdr:col>2</xdr:col>
      <xdr:colOff>116640</xdr:colOff>
      <xdr:row>41</xdr:row>
      <xdr:rowOff>81720</xdr:rowOff>
    </xdr:to>
    <xdr:sp macro="" textlink="">
      <xdr:nvSpPr>
        <xdr:cNvPr id="100" name="CustomShape 1">
          <a:extLst>
            <a:ext uri="{FF2B5EF4-FFF2-40B4-BE49-F238E27FC236}">
              <a16:creationId xmlns:a16="http://schemas.microsoft.com/office/drawing/2014/main" id="{00000000-0008-0000-0600-000064000000}"/>
            </a:ext>
          </a:extLst>
        </xdr:cNvPr>
        <xdr:cNvSpPr/>
      </xdr:nvSpPr>
      <xdr:spPr>
        <a:xfrm>
          <a:off x="291240" y="6440760"/>
          <a:ext cx="207360" cy="19404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93600</xdr:colOff>
      <xdr:row>15</xdr:row>
      <xdr:rowOff>48240</xdr:rowOff>
    </xdr:from>
    <xdr:to>
      <xdr:col>2</xdr:col>
      <xdr:colOff>109800</xdr:colOff>
      <xdr:row>16</xdr:row>
      <xdr:rowOff>90000</xdr:rowOff>
    </xdr:to>
    <xdr:sp macro="" textlink="">
      <xdr:nvSpPr>
        <xdr:cNvPr id="101" name="CustomShape 1">
          <a:extLst>
            <a:ext uri="{FF2B5EF4-FFF2-40B4-BE49-F238E27FC236}">
              <a16:creationId xmlns:a16="http://schemas.microsoft.com/office/drawing/2014/main" id="{00000000-0008-0000-0600-000065000000}"/>
            </a:ext>
          </a:extLst>
        </xdr:cNvPr>
        <xdr:cNvSpPr/>
      </xdr:nvSpPr>
      <xdr:spPr>
        <a:xfrm>
          <a:off x="284400" y="2334240"/>
          <a:ext cx="207360" cy="19404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12</xdr:col>
      <xdr:colOff>93600</xdr:colOff>
      <xdr:row>16</xdr:row>
      <xdr:rowOff>360</xdr:rowOff>
    </xdr:from>
    <xdr:to>
      <xdr:col>17</xdr:col>
      <xdr:colOff>55440</xdr:colOff>
      <xdr:row>16</xdr:row>
      <xdr:rowOff>360</xdr:rowOff>
    </xdr:to>
    <xdr:sp macro="" textlink="">
      <xdr:nvSpPr>
        <xdr:cNvPr id="102" name="Line 1">
          <a:extLst>
            <a:ext uri="{FF2B5EF4-FFF2-40B4-BE49-F238E27FC236}">
              <a16:creationId xmlns:a16="http://schemas.microsoft.com/office/drawing/2014/main" id="{00000000-0008-0000-0600-000066000000}"/>
            </a:ext>
          </a:extLst>
        </xdr:cNvPr>
        <xdr:cNvSpPr/>
      </xdr:nvSpPr>
      <xdr:spPr>
        <a:xfrm>
          <a:off x="2387160" y="2438640"/>
          <a:ext cx="917280" cy="0"/>
        </a:xfrm>
        <a:prstGeom prst="line">
          <a:avLst/>
        </a:prstGeom>
        <a:ln>
          <a:solidFill>
            <a:srgbClr val="C00000"/>
          </a:solidFill>
        </a:ln>
      </xdr:spPr>
    </xdr:sp>
    <xdr:clientData/>
  </xdr:twoCellAnchor>
  <xdr:twoCellAnchor editAs="oneCell">
    <xdr:from>
      <xdr:col>1</xdr:col>
      <xdr:colOff>93600</xdr:colOff>
      <xdr:row>25</xdr:row>
      <xdr:rowOff>48240</xdr:rowOff>
    </xdr:from>
    <xdr:to>
      <xdr:col>2</xdr:col>
      <xdr:colOff>109800</xdr:colOff>
      <xdr:row>26</xdr:row>
      <xdr:rowOff>90000</xdr:rowOff>
    </xdr:to>
    <xdr:sp macro="" textlink="">
      <xdr:nvSpPr>
        <xdr:cNvPr id="103" name="CustomShape 1">
          <a:extLst>
            <a:ext uri="{FF2B5EF4-FFF2-40B4-BE49-F238E27FC236}">
              <a16:creationId xmlns:a16="http://schemas.microsoft.com/office/drawing/2014/main" id="{00000000-0008-0000-0600-000067000000}"/>
            </a:ext>
          </a:extLst>
        </xdr:cNvPr>
        <xdr:cNvSpPr/>
      </xdr:nvSpPr>
      <xdr:spPr>
        <a:xfrm>
          <a:off x="284400" y="3858120"/>
          <a:ext cx="207360" cy="19404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14</xdr:col>
      <xdr:colOff>169560</xdr:colOff>
      <xdr:row>26</xdr:row>
      <xdr:rowOff>9720</xdr:rowOff>
    </xdr:from>
    <xdr:to>
      <xdr:col>19</xdr:col>
      <xdr:colOff>131760</xdr:colOff>
      <xdr:row>26</xdr:row>
      <xdr:rowOff>9720</xdr:rowOff>
    </xdr:to>
    <xdr:sp macro="" textlink="">
      <xdr:nvSpPr>
        <xdr:cNvPr id="104" name="Line 1">
          <a:extLst>
            <a:ext uri="{FF2B5EF4-FFF2-40B4-BE49-F238E27FC236}">
              <a16:creationId xmlns:a16="http://schemas.microsoft.com/office/drawing/2014/main" id="{00000000-0008-0000-0600-000068000000}"/>
            </a:ext>
          </a:extLst>
        </xdr:cNvPr>
        <xdr:cNvSpPr/>
      </xdr:nvSpPr>
      <xdr:spPr>
        <a:xfrm>
          <a:off x="2845440" y="3971880"/>
          <a:ext cx="917640" cy="0"/>
        </a:xfrm>
        <a:prstGeom prst="line">
          <a:avLst/>
        </a:prstGeom>
        <a:ln>
          <a:solidFill>
            <a:srgbClr val="C00000"/>
          </a:solidFill>
        </a:ln>
      </xdr:spPr>
    </xdr:sp>
    <xdr:clientData/>
  </xdr:twoCellAnchor>
  <xdr:twoCellAnchor editAs="oneCell">
    <xdr:from>
      <xdr:col>1</xdr:col>
      <xdr:colOff>100440</xdr:colOff>
      <xdr:row>58</xdr:row>
      <xdr:rowOff>39960</xdr:rowOff>
    </xdr:from>
    <xdr:to>
      <xdr:col>2</xdr:col>
      <xdr:colOff>116640</xdr:colOff>
      <xdr:row>59</xdr:row>
      <xdr:rowOff>81720</xdr:rowOff>
    </xdr:to>
    <xdr:sp macro="" textlink="">
      <xdr:nvSpPr>
        <xdr:cNvPr id="105" name="CustomShape 1">
          <a:extLst>
            <a:ext uri="{FF2B5EF4-FFF2-40B4-BE49-F238E27FC236}">
              <a16:creationId xmlns:a16="http://schemas.microsoft.com/office/drawing/2014/main" id="{00000000-0008-0000-0600-000069000000}"/>
            </a:ext>
          </a:extLst>
        </xdr:cNvPr>
        <xdr:cNvSpPr/>
      </xdr:nvSpPr>
      <xdr:spPr>
        <a:xfrm>
          <a:off x="291240" y="8960400"/>
          <a:ext cx="207360" cy="19404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100440</xdr:colOff>
      <xdr:row>83</xdr:row>
      <xdr:rowOff>39960</xdr:rowOff>
    </xdr:from>
    <xdr:to>
      <xdr:col>2</xdr:col>
      <xdr:colOff>116640</xdr:colOff>
      <xdr:row>84</xdr:row>
      <xdr:rowOff>81720</xdr:rowOff>
    </xdr:to>
    <xdr:sp macro="" textlink="">
      <xdr:nvSpPr>
        <xdr:cNvPr id="106" name="CustomShape 1">
          <a:extLst>
            <a:ext uri="{FF2B5EF4-FFF2-40B4-BE49-F238E27FC236}">
              <a16:creationId xmlns:a16="http://schemas.microsoft.com/office/drawing/2014/main" id="{00000000-0008-0000-0600-00006A000000}"/>
            </a:ext>
          </a:extLst>
        </xdr:cNvPr>
        <xdr:cNvSpPr/>
      </xdr:nvSpPr>
      <xdr:spPr>
        <a:xfrm>
          <a:off x="291240" y="12546720"/>
          <a:ext cx="207360" cy="19404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100440</xdr:colOff>
      <xdr:row>101</xdr:row>
      <xdr:rowOff>39960</xdr:rowOff>
    </xdr:from>
    <xdr:to>
      <xdr:col>2</xdr:col>
      <xdr:colOff>116640</xdr:colOff>
      <xdr:row>102</xdr:row>
      <xdr:rowOff>81720</xdr:rowOff>
    </xdr:to>
    <xdr:sp macro="" textlink="">
      <xdr:nvSpPr>
        <xdr:cNvPr id="107" name="CustomShape 1">
          <a:extLst>
            <a:ext uri="{FF2B5EF4-FFF2-40B4-BE49-F238E27FC236}">
              <a16:creationId xmlns:a16="http://schemas.microsoft.com/office/drawing/2014/main" id="{00000000-0008-0000-0600-00006B000000}"/>
            </a:ext>
          </a:extLst>
        </xdr:cNvPr>
        <xdr:cNvSpPr/>
      </xdr:nvSpPr>
      <xdr:spPr>
        <a:xfrm>
          <a:off x="291240" y="15066360"/>
          <a:ext cx="207360" cy="194400"/>
        </a:xfrm>
        <a:prstGeom prst="ellipse">
          <a:avLst/>
        </a:prstGeom>
        <a:solidFill>
          <a:srgbClr val="C0000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45</xdr:col>
      <xdr:colOff>114480</xdr:colOff>
      <xdr:row>0</xdr:row>
      <xdr:rowOff>41760</xdr:rowOff>
    </xdr:from>
    <xdr:to>
      <xdr:col>47</xdr:col>
      <xdr:colOff>91080</xdr:colOff>
      <xdr:row>2</xdr:row>
      <xdr:rowOff>66600</xdr:rowOff>
    </xdr:to>
    <xdr:pic>
      <xdr:nvPicPr>
        <xdr:cNvPr id="108" name="Image 14">
          <a:extLst>
            <a:ext uri="{FF2B5EF4-FFF2-40B4-BE49-F238E27FC236}">
              <a16:creationId xmlns:a16="http://schemas.microsoft.com/office/drawing/2014/main" id="{00000000-0008-0000-0600-00006C000000}"/>
            </a:ext>
          </a:extLst>
        </xdr:cNvPr>
        <xdr:cNvPicPr/>
      </xdr:nvPicPr>
      <xdr:blipFill>
        <a:blip xmlns:r="http://schemas.openxmlformats.org/officeDocument/2006/relationships" r:embed="rId1"/>
        <a:stretch/>
      </xdr:blipFill>
      <xdr:spPr>
        <a:xfrm>
          <a:off x="8715240" y="41760"/>
          <a:ext cx="358920" cy="329400"/>
        </a:xfrm>
        <a:prstGeom prst="rect">
          <a:avLst/>
        </a:prstGeom>
        <a:ln>
          <a:noFill/>
        </a:ln>
      </xdr:spPr>
    </xdr:pic>
    <xdr:clientData/>
  </xdr:twoCellAnchor>
  <xdr:twoCellAnchor editAs="oneCell">
    <xdr:from>
      <xdr:col>45</xdr:col>
      <xdr:colOff>114480</xdr:colOff>
      <xdr:row>37</xdr:row>
      <xdr:rowOff>41760</xdr:rowOff>
    </xdr:from>
    <xdr:to>
      <xdr:col>47</xdr:col>
      <xdr:colOff>64080</xdr:colOff>
      <xdr:row>39</xdr:row>
      <xdr:rowOff>69120</xdr:rowOff>
    </xdr:to>
    <xdr:pic>
      <xdr:nvPicPr>
        <xdr:cNvPr id="109" name="Image 15">
          <a:extLst>
            <a:ext uri="{FF2B5EF4-FFF2-40B4-BE49-F238E27FC236}">
              <a16:creationId xmlns:a16="http://schemas.microsoft.com/office/drawing/2014/main" id="{00000000-0008-0000-0600-00006D000000}"/>
            </a:ext>
          </a:extLst>
        </xdr:cNvPr>
        <xdr:cNvPicPr/>
      </xdr:nvPicPr>
      <xdr:blipFill>
        <a:blip xmlns:r="http://schemas.openxmlformats.org/officeDocument/2006/relationships" r:embed="rId1"/>
        <a:stretch/>
      </xdr:blipFill>
      <xdr:spPr>
        <a:xfrm>
          <a:off x="8715240" y="5985360"/>
          <a:ext cx="331920" cy="331920"/>
        </a:xfrm>
        <a:prstGeom prst="rect">
          <a:avLst/>
        </a:prstGeom>
        <a:ln>
          <a:noFill/>
        </a:ln>
      </xdr:spPr>
    </xdr:pic>
    <xdr:clientData/>
  </xdr:twoCellAnchor>
  <xdr:twoCellAnchor editAs="oneCell">
    <xdr:from>
      <xdr:col>45</xdr:col>
      <xdr:colOff>114480</xdr:colOff>
      <xdr:row>80</xdr:row>
      <xdr:rowOff>41760</xdr:rowOff>
    </xdr:from>
    <xdr:to>
      <xdr:col>47</xdr:col>
      <xdr:colOff>64080</xdr:colOff>
      <xdr:row>82</xdr:row>
      <xdr:rowOff>68760</xdr:rowOff>
    </xdr:to>
    <xdr:pic>
      <xdr:nvPicPr>
        <xdr:cNvPr id="110" name="Image 16">
          <a:extLst>
            <a:ext uri="{FF2B5EF4-FFF2-40B4-BE49-F238E27FC236}">
              <a16:creationId xmlns:a16="http://schemas.microsoft.com/office/drawing/2014/main" id="{00000000-0008-0000-0600-00006E000000}"/>
            </a:ext>
          </a:extLst>
        </xdr:cNvPr>
        <xdr:cNvPicPr/>
      </xdr:nvPicPr>
      <xdr:blipFill>
        <a:blip xmlns:r="http://schemas.openxmlformats.org/officeDocument/2006/relationships" r:embed="rId1"/>
        <a:stretch/>
      </xdr:blipFill>
      <xdr:spPr>
        <a:xfrm>
          <a:off x="8715240" y="12091320"/>
          <a:ext cx="331920" cy="331920"/>
        </a:xfrm>
        <a:prstGeom prst="rect">
          <a:avLst/>
        </a:prstGeom>
        <a:ln>
          <a:noFill/>
        </a:ln>
      </xdr:spPr>
    </xdr:pic>
    <xdr:clientData/>
  </xdr:twoCellAnchor>
  <xdr:twoCellAnchor editAs="oneCell">
    <xdr:from>
      <xdr:col>45</xdr:col>
      <xdr:colOff>114480</xdr:colOff>
      <xdr:row>37</xdr:row>
      <xdr:rowOff>41760</xdr:rowOff>
    </xdr:from>
    <xdr:to>
      <xdr:col>47</xdr:col>
      <xdr:colOff>64080</xdr:colOff>
      <xdr:row>39</xdr:row>
      <xdr:rowOff>69120</xdr:rowOff>
    </xdr:to>
    <xdr:pic>
      <xdr:nvPicPr>
        <xdr:cNvPr id="111" name="Image 17">
          <a:extLst>
            <a:ext uri="{FF2B5EF4-FFF2-40B4-BE49-F238E27FC236}">
              <a16:creationId xmlns:a16="http://schemas.microsoft.com/office/drawing/2014/main" id="{00000000-0008-0000-0600-00006F000000}"/>
            </a:ext>
          </a:extLst>
        </xdr:cNvPr>
        <xdr:cNvPicPr/>
      </xdr:nvPicPr>
      <xdr:blipFill>
        <a:blip xmlns:r="http://schemas.openxmlformats.org/officeDocument/2006/relationships" r:embed="rId1"/>
        <a:stretch/>
      </xdr:blipFill>
      <xdr:spPr>
        <a:xfrm>
          <a:off x="8715240" y="5985360"/>
          <a:ext cx="331920" cy="331920"/>
        </a:xfrm>
        <a:prstGeom prst="rect">
          <a:avLst/>
        </a:prstGeom>
        <a:ln>
          <a:noFill/>
        </a:ln>
      </xdr:spPr>
    </xdr:pic>
    <xdr:clientData/>
  </xdr:twoCellAnchor>
  <xdr:twoCellAnchor editAs="oneCell">
    <xdr:from>
      <xdr:col>45</xdr:col>
      <xdr:colOff>114480</xdr:colOff>
      <xdr:row>0</xdr:row>
      <xdr:rowOff>41760</xdr:rowOff>
    </xdr:from>
    <xdr:to>
      <xdr:col>47</xdr:col>
      <xdr:colOff>64080</xdr:colOff>
      <xdr:row>2</xdr:row>
      <xdr:rowOff>69120</xdr:rowOff>
    </xdr:to>
    <xdr:pic>
      <xdr:nvPicPr>
        <xdr:cNvPr id="112" name="Image 19">
          <a:extLst>
            <a:ext uri="{FF2B5EF4-FFF2-40B4-BE49-F238E27FC236}">
              <a16:creationId xmlns:a16="http://schemas.microsoft.com/office/drawing/2014/main" id="{00000000-0008-0000-0600-000070000000}"/>
            </a:ext>
          </a:extLst>
        </xdr:cNvPr>
        <xdr:cNvPicPr/>
      </xdr:nvPicPr>
      <xdr:blipFill>
        <a:blip xmlns:r="http://schemas.openxmlformats.org/officeDocument/2006/relationships" r:embed="rId1"/>
        <a:stretch/>
      </xdr:blipFill>
      <xdr:spPr>
        <a:xfrm>
          <a:off x="8715240" y="41760"/>
          <a:ext cx="331920" cy="331920"/>
        </a:xfrm>
        <a:prstGeom prst="rect">
          <a:avLst/>
        </a:prstGeom>
        <a:ln>
          <a:noFill/>
        </a:ln>
      </xdr:spPr>
    </xdr:pic>
    <xdr:clientData/>
  </xdr:twoCellAnchor>
  <xdr:twoCellAnchor editAs="oneCell">
    <xdr:from>
      <xdr:col>23</xdr:col>
      <xdr:colOff>79920</xdr:colOff>
      <xdr:row>0</xdr:row>
      <xdr:rowOff>29160</xdr:rowOff>
    </xdr:from>
    <xdr:to>
      <xdr:col>26</xdr:col>
      <xdr:colOff>74160</xdr:colOff>
      <xdr:row>2</xdr:row>
      <xdr:rowOff>84960</xdr:rowOff>
    </xdr:to>
    <xdr:pic>
      <xdr:nvPicPr>
        <xdr:cNvPr id="113" name="Image 25">
          <a:extLst>
            <a:ext uri="{FF2B5EF4-FFF2-40B4-BE49-F238E27FC236}">
              <a16:creationId xmlns:a16="http://schemas.microsoft.com/office/drawing/2014/main" id="{00000000-0008-0000-0600-000071000000}"/>
            </a:ext>
          </a:extLst>
        </xdr:cNvPr>
        <xdr:cNvPicPr/>
      </xdr:nvPicPr>
      <xdr:blipFill>
        <a:blip xmlns:r="http://schemas.openxmlformats.org/officeDocument/2006/relationships" r:embed="rId2"/>
        <a:stretch/>
      </xdr:blipFill>
      <xdr:spPr>
        <a:xfrm>
          <a:off x="4475880" y="29160"/>
          <a:ext cx="567720" cy="360360"/>
        </a:xfrm>
        <a:prstGeom prst="rect">
          <a:avLst/>
        </a:prstGeom>
        <a:ln>
          <a:noFill/>
        </a:ln>
      </xdr:spPr>
    </xdr:pic>
    <xdr:clientData/>
  </xdr:twoCellAnchor>
  <xdr:twoCellAnchor editAs="oneCell">
    <xdr:from>
      <xdr:col>20</xdr:col>
      <xdr:colOff>77040</xdr:colOff>
      <xdr:row>0</xdr:row>
      <xdr:rowOff>1080</xdr:rowOff>
    </xdr:from>
    <xdr:to>
      <xdr:col>22</xdr:col>
      <xdr:colOff>96840</xdr:colOff>
      <xdr:row>2</xdr:row>
      <xdr:rowOff>128520</xdr:rowOff>
    </xdr:to>
    <xdr:pic>
      <xdr:nvPicPr>
        <xdr:cNvPr id="114" name="Image 31">
          <a:extLst>
            <a:ext uri="{FF2B5EF4-FFF2-40B4-BE49-F238E27FC236}">
              <a16:creationId xmlns:a16="http://schemas.microsoft.com/office/drawing/2014/main" id="{00000000-0008-0000-0600-000072000000}"/>
            </a:ext>
          </a:extLst>
        </xdr:cNvPr>
        <xdr:cNvPicPr/>
      </xdr:nvPicPr>
      <xdr:blipFill>
        <a:blip xmlns:r="http://schemas.openxmlformats.org/officeDocument/2006/relationships" r:embed="rId3"/>
        <a:stretch/>
      </xdr:blipFill>
      <xdr:spPr>
        <a:xfrm>
          <a:off x="3899520" y="1080"/>
          <a:ext cx="402120" cy="432000"/>
        </a:xfrm>
        <a:prstGeom prst="rect">
          <a:avLst/>
        </a:prstGeom>
        <a:ln>
          <a:noFill/>
        </a:ln>
      </xdr:spPr>
    </xdr:pic>
    <xdr:clientData/>
  </xdr:twoCellAnchor>
  <xdr:twoCellAnchor editAs="oneCell">
    <xdr:from>
      <xdr:col>22</xdr:col>
      <xdr:colOff>79920</xdr:colOff>
      <xdr:row>36</xdr:row>
      <xdr:rowOff>89280</xdr:rowOff>
    </xdr:from>
    <xdr:to>
      <xdr:col>25</xdr:col>
      <xdr:colOff>74160</xdr:colOff>
      <xdr:row>38</xdr:row>
      <xdr:rowOff>146880</xdr:rowOff>
    </xdr:to>
    <xdr:pic>
      <xdr:nvPicPr>
        <xdr:cNvPr id="115" name="Image 37">
          <a:extLst>
            <a:ext uri="{FF2B5EF4-FFF2-40B4-BE49-F238E27FC236}">
              <a16:creationId xmlns:a16="http://schemas.microsoft.com/office/drawing/2014/main" id="{00000000-0008-0000-0600-000073000000}"/>
            </a:ext>
          </a:extLst>
        </xdr:cNvPr>
        <xdr:cNvPicPr/>
      </xdr:nvPicPr>
      <xdr:blipFill>
        <a:blip xmlns:r="http://schemas.openxmlformats.org/officeDocument/2006/relationships" r:embed="rId2"/>
        <a:stretch/>
      </xdr:blipFill>
      <xdr:spPr>
        <a:xfrm>
          <a:off x="4284720" y="5880240"/>
          <a:ext cx="567720" cy="362520"/>
        </a:xfrm>
        <a:prstGeom prst="rect">
          <a:avLst/>
        </a:prstGeom>
        <a:ln>
          <a:noFill/>
        </a:ln>
      </xdr:spPr>
    </xdr:pic>
    <xdr:clientData/>
  </xdr:twoCellAnchor>
  <xdr:twoCellAnchor editAs="oneCell">
    <xdr:from>
      <xdr:col>19</xdr:col>
      <xdr:colOff>77040</xdr:colOff>
      <xdr:row>36</xdr:row>
      <xdr:rowOff>61200</xdr:rowOff>
    </xdr:from>
    <xdr:to>
      <xdr:col>21</xdr:col>
      <xdr:colOff>96840</xdr:colOff>
      <xdr:row>39</xdr:row>
      <xdr:rowOff>38160</xdr:rowOff>
    </xdr:to>
    <xdr:pic>
      <xdr:nvPicPr>
        <xdr:cNvPr id="116" name="Image 39">
          <a:extLst>
            <a:ext uri="{FF2B5EF4-FFF2-40B4-BE49-F238E27FC236}">
              <a16:creationId xmlns:a16="http://schemas.microsoft.com/office/drawing/2014/main" id="{00000000-0008-0000-0600-000074000000}"/>
            </a:ext>
          </a:extLst>
        </xdr:cNvPr>
        <xdr:cNvPicPr/>
      </xdr:nvPicPr>
      <xdr:blipFill>
        <a:blip xmlns:r="http://schemas.openxmlformats.org/officeDocument/2006/relationships" r:embed="rId3"/>
        <a:stretch/>
      </xdr:blipFill>
      <xdr:spPr>
        <a:xfrm>
          <a:off x="3708360" y="5852160"/>
          <a:ext cx="402120" cy="434160"/>
        </a:xfrm>
        <a:prstGeom prst="rect">
          <a:avLst/>
        </a:prstGeom>
        <a:ln>
          <a:noFill/>
        </a:ln>
      </xdr:spPr>
    </xdr:pic>
    <xdr:clientData/>
  </xdr:twoCellAnchor>
  <xdr:twoCellAnchor editAs="oneCell">
    <xdr:from>
      <xdr:col>22</xdr:col>
      <xdr:colOff>60120</xdr:colOff>
      <xdr:row>79</xdr:row>
      <xdr:rowOff>69120</xdr:rowOff>
    </xdr:from>
    <xdr:to>
      <xdr:col>25</xdr:col>
      <xdr:colOff>54360</xdr:colOff>
      <xdr:row>81</xdr:row>
      <xdr:rowOff>124920</xdr:rowOff>
    </xdr:to>
    <xdr:pic>
      <xdr:nvPicPr>
        <xdr:cNvPr id="117" name="Image 40">
          <a:extLst>
            <a:ext uri="{FF2B5EF4-FFF2-40B4-BE49-F238E27FC236}">
              <a16:creationId xmlns:a16="http://schemas.microsoft.com/office/drawing/2014/main" id="{00000000-0008-0000-0600-000075000000}"/>
            </a:ext>
          </a:extLst>
        </xdr:cNvPr>
        <xdr:cNvPicPr/>
      </xdr:nvPicPr>
      <xdr:blipFill>
        <a:blip xmlns:r="http://schemas.openxmlformats.org/officeDocument/2006/relationships" r:embed="rId2"/>
        <a:stretch/>
      </xdr:blipFill>
      <xdr:spPr>
        <a:xfrm>
          <a:off x="4264920" y="11966400"/>
          <a:ext cx="567720" cy="360360"/>
        </a:xfrm>
        <a:prstGeom prst="rect">
          <a:avLst/>
        </a:prstGeom>
        <a:ln>
          <a:noFill/>
        </a:ln>
      </xdr:spPr>
    </xdr:pic>
    <xdr:clientData/>
  </xdr:twoCellAnchor>
  <xdr:twoCellAnchor editAs="oneCell">
    <xdr:from>
      <xdr:col>19</xdr:col>
      <xdr:colOff>57240</xdr:colOff>
      <xdr:row>79</xdr:row>
      <xdr:rowOff>41040</xdr:rowOff>
    </xdr:from>
    <xdr:to>
      <xdr:col>21</xdr:col>
      <xdr:colOff>77040</xdr:colOff>
      <xdr:row>82</xdr:row>
      <xdr:rowOff>18000</xdr:rowOff>
    </xdr:to>
    <xdr:pic>
      <xdr:nvPicPr>
        <xdr:cNvPr id="118" name="Image 42">
          <a:extLst>
            <a:ext uri="{FF2B5EF4-FFF2-40B4-BE49-F238E27FC236}">
              <a16:creationId xmlns:a16="http://schemas.microsoft.com/office/drawing/2014/main" id="{00000000-0008-0000-0600-000076000000}"/>
            </a:ext>
          </a:extLst>
        </xdr:cNvPr>
        <xdr:cNvPicPr/>
      </xdr:nvPicPr>
      <xdr:blipFill>
        <a:blip xmlns:r="http://schemas.openxmlformats.org/officeDocument/2006/relationships" r:embed="rId3"/>
        <a:stretch/>
      </xdr:blipFill>
      <xdr:spPr>
        <a:xfrm>
          <a:off x="3688560" y="11938320"/>
          <a:ext cx="402120" cy="434160"/>
        </a:xfrm>
        <a:prstGeom prst="rect">
          <a:avLst/>
        </a:prstGeom>
        <a:ln>
          <a:noFill/>
        </a:ln>
      </xdr:spPr>
    </xdr:pic>
    <xdr:clientData/>
  </xdr:twoCellAnchor>
  <xdr:twoCellAnchor editAs="oneCell">
    <xdr:from>
      <xdr:col>26</xdr:col>
      <xdr:colOff>57240</xdr:colOff>
      <xdr:row>36</xdr:row>
      <xdr:rowOff>91440</xdr:rowOff>
    </xdr:from>
    <xdr:to>
      <xdr:col>29</xdr:col>
      <xdr:colOff>118080</xdr:colOff>
      <xdr:row>38</xdr:row>
      <xdr:rowOff>144000</xdr:rowOff>
    </xdr:to>
    <xdr:pic>
      <xdr:nvPicPr>
        <xdr:cNvPr id="119" name="Image 28">
          <a:extLst>
            <a:ext uri="{FF2B5EF4-FFF2-40B4-BE49-F238E27FC236}">
              <a16:creationId xmlns:a16="http://schemas.microsoft.com/office/drawing/2014/main" id="{00000000-0008-0000-0600-000077000000}"/>
            </a:ext>
          </a:extLst>
        </xdr:cNvPr>
        <xdr:cNvPicPr/>
      </xdr:nvPicPr>
      <xdr:blipFill>
        <a:blip xmlns:r="http://schemas.openxmlformats.org/officeDocument/2006/relationships" r:embed="rId4"/>
        <a:stretch/>
      </xdr:blipFill>
      <xdr:spPr>
        <a:xfrm>
          <a:off x="5026680" y="5882400"/>
          <a:ext cx="633960" cy="357480"/>
        </a:xfrm>
        <a:prstGeom prst="rect">
          <a:avLst/>
        </a:prstGeom>
        <a:ln>
          <a:noFill/>
        </a:ln>
      </xdr:spPr>
    </xdr:pic>
    <xdr:clientData/>
  </xdr:twoCellAnchor>
  <xdr:twoCellAnchor editAs="oneCell">
    <xdr:from>
      <xdr:col>26</xdr:col>
      <xdr:colOff>179280</xdr:colOff>
      <xdr:row>0</xdr:row>
      <xdr:rowOff>12960</xdr:rowOff>
    </xdr:from>
    <xdr:to>
      <xdr:col>30</xdr:col>
      <xdr:colOff>59400</xdr:colOff>
      <xdr:row>2</xdr:row>
      <xdr:rowOff>63360</xdr:rowOff>
    </xdr:to>
    <xdr:pic>
      <xdr:nvPicPr>
        <xdr:cNvPr id="120" name="Image 29">
          <a:extLst>
            <a:ext uri="{FF2B5EF4-FFF2-40B4-BE49-F238E27FC236}">
              <a16:creationId xmlns:a16="http://schemas.microsoft.com/office/drawing/2014/main" id="{00000000-0008-0000-0600-000078000000}"/>
            </a:ext>
          </a:extLst>
        </xdr:cNvPr>
        <xdr:cNvPicPr/>
      </xdr:nvPicPr>
      <xdr:blipFill>
        <a:blip xmlns:r="http://schemas.openxmlformats.org/officeDocument/2006/relationships" r:embed="rId4"/>
        <a:stretch/>
      </xdr:blipFill>
      <xdr:spPr>
        <a:xfrm>
          <a:off x="5148720" y="12960"/>
          <a:ext cx="644400" cy="354960"/>
        </a:xfrm>
        <a:prstGeom prst="rect">
          <a:avLst/>
        </a:prstGeom>
        <a:ln>
          <a:noFill/>
        </a:ln>
      </xdr:spPr>
    </xdr:pic>
    <xdr:clientData/>
  </xdr:twoCellAnchor>
  <xdr:twoCellAnchor editAs="oneCell">
    <xdr:from>
      <xdr:col>26</xdr:col>
      <xdr:colOff>85320</xdr:colOff>
      <xdr:row>79</xdr:row>
      <xdr:rowOff>101160</xdr:rowOff>
    </xdr:from>
    <xdr:to>
      <xdr:col>29</xdr:col>
      <xdr:colOff>146160</xdr:colOff>
      <xdr:row>82</xdr:row>
      <xdr:rowOff>1440</xdr:rowOff>
    </xdr:to>
    <xdr:pic>
      <xdr:nvPicPr>
        <xdr:cNvPr id="121" name="Image 26">
          <a:extLst>
            <a:ext uri="{FF2B5EF4-FFF2-40B4-BE49-F238E27FC236}">
              <a16:creationId xmlns:a16="http://schemas.microsoft.com/office/drawing/2014/main" id="{00000000-0008-0000-0600-000079000000}"/>
            </a:ext>
          </a:extLst>
        </xdr:cNvPr>
        <xdr:cNvPicPr/>
      </xdr:nvPicPr>
      <xdr:blipFill>
        <a:blip xmlns:r="http://schemas.openxmlformats.org/officeDocument/2006/relationships" r:embed="rId4"/>
        <a:stretch/>
      </xdr:blipFill>
      <xdr:spPr>
        <a:xfrm>
          <a:off x="5054760" y="11998440"/>
          <a:ext cx="633960" cy="3574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45</xdr:col>
      <xdr:colOff>114480</xdr:colOff>
      <xdr:row>0</xdr:row>
      <xdr:rowOff>42480</xdr:rowOff>
    </xdr:from>
    <xdr:to>
      <xdr:col>47</xdr:col>
      <xdr:colOff>64440</xdr:colOff>
      <xdr:row>2</xdr:row>
      <xdr:rowOff>68040</xdr:rowOff>
    </xdr:to>
    <xdr:pic>
      <xdr:nvPicPr>
        <xdr:cNvPr id="122" name="Image 5">
          <a:extLst>
            <a:ext uri="{FF2B5EF4-FFF2-40B4-BE49-F238E27FC236}">
              <a16:creationId xmlns:a16="http://schemas.microsoft.com/office/drawing/2014/main" id="{00000000-0008-0000-0800-00007A000000}"/>
            </a:ext>
          </a:extLst>
        </xdr:cNvPr>
        <xdr:cNvPicPr/>
      </xdr:nvPicPr>
      <xdr:blipFill>
        <a:blip xmlns:r="http://schemas.openxmlformats.org/officeDocument/2006/relationships" r:embed="rId1"/>
        <a:stretch/>
      </xdr:blipFill>
      <xdr:spPr>
        <a:xfrm>
          <a:off x="8725680" y="42480"/>
          <a:ext cx="331920" cy="330120"/>
        </a:xfrm>
        <a:prstGeom prst="rect">
          <a:avLst/>
        </a:prstGeom>
        <a:ln>
          <a:noFill/>
        </a:ln>
      </xdr:spPr>
    </xdr:pic>
    <xdr:clientData/>
  </xdr:twoCellAnchor>
  <xdr:twoCellAnchor editAs="oneCell">
    <xdr:from>
      <xdr:col>45</xdr:col>
      <xdr:colOff>114480</xdr:colOff>
      <xdr:row>39</xdr:row>
      <xdr:rowOff>42480</xdr:rowOff>
    </xdr:from>
    <xdr:to>
      <xdr:col>47</xdr:col>
      <xdr:colOff>64440</xdr:colOff>
      <xdr:row>41</xdr:row>
      <xdr:rowOff>68040</xdr:rowOff>
    </xdr:to>
    <xdr:pic>
      <xdr:nvPicPr>
        <xdr:cNvPr id="123" name="Image 6">
          <a:extLst>
            <a:ext uri="{FF2B5EF4-FFF2-40B4-BE49-F238E27FC236}">
              <a16:creationId xmlns:a16="http://schemas.microsoft.com/office/drawing/2014/main" id="{00000000-0008-0000-0800-00007B000000}"/>
            </a:ext>
          </a:extLst>
        </xdr:cNvPr>
        <xdr:cNvPicPr/>
      </xdr:nvPicPr>
      <xdr:blipFill>
        <a:blip xmlns:r="http://schemas.openxmlformats.org/officeDocument/2006/relationships" r:embed="rId1"/>
        <a:stretch/>
      </xdr:blipFill>
      <xdr:spPr>
        <a:xfrm>
          <a:off x="8725680" y="5700240"/>
          <a:ext cx="331920" cy="330120"/>
        </a:xfrm>
        <a:prstGeom prst="rect">
          <a:avLst/>
        </a:prstGeom>
        <a:ln>
          <a:noFill/>
        </a:ln>
      </xdr:spPr>
    </xdr:pic>
    <xdr:clientData/>
  </xdr:twoCellAnchor>
  <xdr:twoCellAnchor editAs="oneCell">
    <xdr:from>
      <xdr:col>23</xdr:col>
      <xdr:colOff>79920</xdr:colOff>
      <xdr:row>0</xdr:row>
      <xdr:rowOff>29160</xdr:rowOff>
    </xdr:from>
    <xdr:to>
      <xdr:col>26</xdr:col>
      <xdr:colOff>74160</xdr:colOff>
      <xdr:row>2</xdr:row>
      <xdr:rowOff>84960</xdr:rowOff>
    </xdr:to>
    <xdr:pic>
      <xdr:nvPicPr>
        <xdr:cNvPr id="124" name="Image 7">
          <a:extLst>
            <a:ext uri="{FF2B5EF4-FFF2-40B4-BE49-F238E27FC236}">
              <a16:creationId xmlns:a16="http://schemas.microsoft.com/office/drawing/2014/main" id="{00000000-0008-0000-0800-00007C000000}"/>
            </a:ext>
          </a:extLst>
        </xdr:cNvPr>
        <xdr:cNvPicPr/>
      </xdr:nvPicPr>
      <xdr:blipFill>
        <a:blip xmlns:r="http://schemas.openxmlformats.org/officeDocument/2006/relationships" r:embed="rId2"/>
        <a:stretch/>
      </xdr:blipFill>
      <xdr:spPr>
        <a:xfrm>
          <a:off x="4475880" y="29160"/>
          <a:ext cx="567720" cy="360360"/>
        </a:xfrm>
        <a:prstGeom prst="rect">
          <a:avLst/>
        </a:prstGeom>
        <a:ln>
          <a:noFill/>
        </a:ln>
      </xdr:spPr>
    </xdr:pic>
    <xdr:clientData/>
  </xdr:twoCellAnchor>
  <xdr:twoCellAnchor editAs="oneCell">
    <xdr:from>
      <xdr:col>20</xdr:col>
      <xdr:colOff>90000</xdr:colOff>
      <xdr:row>0</xdr:row>
      <xdr:rowOff>0</xdr:rowOff>
    </xdr:from>
    <xdr:to>
      <xdr:col>22</xdr:col>
      <xdr:colOff>111240</xdr:colOff>
      <xdr:row>2</xdr:row>
      <xdr:rowOff>122760</xdr:rowOff>
    </xdr:to>
    <xdr:pic>
      <xdr:nvPicPr>
        <xdr:cNvPr id="125" name="Image 10">
          <a:extLst>
            <a:ext uri="{FF2B5EF4-FFF2-40B4-BE49-F238E27FC236}">
              <a16:creationId xmlns:a16="http://schemas.microsoft.com/office/drawing/2014/main" id="{00000000-0008-0000-0800-00007D000000}"/>
            </a:ext>
          </a:extLst>
        </xdr:cNvPr>
        <xdr:cNvPicPr/>
      </xdr:nvPicPr>
      <xdr:blipFill>
        <a:blip xmlns:r="http://schemas.openxmlformats.org/officeDocument/2006/relationships" r:embed="rId3"/>
        <a:stretch/>
      </xdr:blipFill>
      <xdr:spPr>
        <a:xfrm>
          <a:off x="3912480" y="0"/>
          <a:ext cx="403560" cy="427320"/>
        </a:xfrm>
        <a:prstGeom prst="rect">
          <a:avLst/>
        </a:prstGeom>
        <a:ln>
          <a:noFill/>
        </a:ln>
      </xdr:spPr>
    </xdr:pic>
    <xdr:clientData/>
  </xdr:twoCellAnchor>
  <xdr:twoCellAnchor editAs="oneCell">
    <xdr:from>
      <xdr:col>26</xdr:col>
      <xdr:colOff>170640</xdr:colOff>
      <xdr:row>0</xdr:row>
      <xdr:rowOff>18000</xdr:rowOff>
    </xdr:from>
    <xdr:to>
      <xdr:col>30</xdr:col>
      <xdr:colOff>54000</xdr:colOff>
      <xdr:row>2</xdr:row>
      <xdr:rowOff>63720</xdr:rowOff>
    </xdr:to>
    <xdr:pic>
      <xdr:nvPicPr>
        <xdr:cNvPr id="126" name="Image 8">
          <a:extLst>
            <a:ext uri="{FF2B5EF4-FFF2-40B4-BE49-F238E27FC236}">
              <a16:creationId xmlns:a16="http://schemas.microsoft.com/office/drawing/2014/main" id="{00000000-0008-0000-0800-00007E000000}"/>
            </a:ext>
          </a:extLst>
        </xdr:cNvPr>
        <xdr:cNvPicPr/>
      </xdr:nvPicPr>
      <xdr:blipFill>
        <a:blip xmlns:r="http://schemas.openxmlformats.org/officeDocument/2006/relationships" r:embed="rId4"/>
        <a:stretch/>
      </xdr:blipFill>
      <xdr:spPr>
        <a:xfrm>
          <a:off x="5140080" y="18000"/>
          <a:ext cx="647640" cy="35028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45</xdr:col>
      <xdr:colOff>115200</xdr:colOff>
      <xdr:row>38</xdr:row>
      <xdr:rowOff>42480</xdr:rowOff>
    </xdr:from>
    <xdr:to>
      <xdr:col>47</xdr:col>
      <xdr:colOff>63000</xdr:colOff>
      <xdr:row>40</xdr:row>
      <xdr:rowOff>67680</xdr:rowOff>
    </xdr:to>
    <xdr:pic>
      <xdr:nvPicPr>
        <xdr:cNvPr id="127" name="Image 4">
          <a:extLst>
            <a:ext uri="{FF2B5EF4-FFF2-40B4-BE49-F238E27FC236}">
              <a16:creationId xmlns:a16="http://schemas.microsoft.com/office/drawing/2014/main" id="{00000000-0008-0000-0900-00007F000000}"/>
            </a:ext>
          </a:extLst>
        </xdr:cNvPr>
        <xdr:cNvPicPr/>
      </xdr:nvPicPr>
      <xdr:blipFill>
        <a:blip xmlns:r="http://schemas.openxmlformats.org/officeDocument/2006/relationships" r:embed="rId1"/>
        <a:stretch/>
      </xdr:blipFill>
      <xdr:spPr>
        <a:xfrm>
          <a:off x="8715960" y="6366960"/>
          <a:ext cx="330120" cy="330120"/>
        </a:xfrm>
        <a:prstGeom prst="rect">
          <a:avLst/>
        </a:prstGeom>
        <a:ln>
          <a:noFill/>
        </a:ln>
      </xdr:spPr>
    </xdr:pic>
    <xdr:clientData/>
  </xdr:twoCellAnchor>
  <xdr:twoCellAnchor editAs="oneCell">
    <xdr:from>
      <xdr:col>1</xdr:col>
      <xdr:colOff>27000</xdr:colOff>
      <xdr:row>43</xdr:row>
      <xdr:rowOff>10080</xdr:rowOff>
    </xdr:from>
    <xdr:to>
      <xdr:col>4</xdr:col>
      <xdr:colOff>20520</xdr:colOff>
      <xdr:row>46</xdr:row>
      <xdr:rowOff>12240</xdr:rowOff>
    </xdr:to>
    <xdr:pic>
      <xdr:nvPicPr>
        <xdr:cNvPr id="128" name="Image 11">
          <a:extLst>
            <a:ext uri="{FF2B5EF4-FFF2-40B4-BE49-F238E27FC236}">
              <a16:creationId xmlns:a16="http://schemas.microsoft.com/office/drawing/2014/main" id="{00000000-0008-0000-0900-000080000000}"/>
            </a:ext>
          </a:extLst>
        </xdr:cNvPr>
        <xdr:cNvPicPr/>
      </xdr:nvPicPr>
      <xdr:blipFill>
        <a:blip xmlns:r="http://schemas.openxmlformats.org/officeDocument/2006/relationships" r:embed="rId2"/>
        <a:srcRect t="10643" b="8168"/>
        <a:stretch/>
      </xdr:blipFill>
      <xdr:spPr>
        <a:xfrm>
          <a:off x="217800" y="7096680"/>
          <a:ext cx="567000" cy="459360"/>
        </a:xfrm>
        <a:prstGeom prst="rect">
          <a:avLst/>
        </a:prstGeom>
        <a:ln>
          <a:noFill/>
        </a:ln>
      </xdr:spPr>
    </xdr:pic>
    <xdr:clientData/>
  </xdr:twoCellAnchor>
  <xdr:twoCellAnchor editAs="oneCell">
    <xdr:from>
      <xdr:col>45</xdr:col>
      <xdr:colOff>122400</xdr:colOff>
      <xdr:row>38</xdr:row>
      <xdr:rowOff>38520</xdr:rowOff>
    </xdr:from>
    <xdr:to>
      <xdr:col>47</xdr:col>
      <xdr:colOff>97560</xdr:colOff>
      <xdr:row>40</xdr:row>
      <xdr:rowOff>110160</xdr:rowOff>
    </xdr:to>
    <xdr:pic>
      <xdr:nvPicPr>
        <xdr:cNvPr id="129" name="Image 12">
          <a:extLst>
            <a:ext uri="{FF2B5EF4-FFF2-40B4-BE49-F238E27FC236}">
              <a16:creationId xmlns:a16="http://schemas.microsoft.com/office/drawing/2014/main" id="{00000000-0008-0000-0900-000081000000}"/>
            </a:ext>
          </a:extLst>
        </xdr:cNvPr>
        <xdr:cNvPicPr/>
      </xdr:nvPicPr>
      <xdr:blipFill>
        <a:blip xmlns:r="http://schemas.openxmlformats.org/officeDocument/2006/relationships" r:embed="rId3"/>
        <a:stretch/>
      </xdr:blipFill>
      <xdr:spPr>
        <a:xfrm>
          <a:off x="8723160" y="6363000"/>
          <a:ext cx="357480" cy="376560"/>
        </a:xfrm>
        <a:prstGeom prst="rect">
          <a:avLst/>
        </a:prstGeom>
        <a:ln>
          <a:noFill/>
        </a:ln>
      </xdr:spPr>
    </xdr:pic>
    <xdr:clientData/>
  </xdr:twoCellAnchor>
  <xdr:twoCellAnchor editAs="oneCell">
    <xdr:from>
      <xdr:col>45</xdr:col>
      <xdr:colOff>150840</xdr:colOff>
      <xdr:row>88</xdr:row>
      <xdr:rowOff>38520</xdr:rowOff>
    </xdr:from>
    <xdr:to>
      <xdr:col>47</xdr:col>
      <xdr:colOff>126000</xdr:colOff>
      <xdr:row>90</xdr:row>
      <xdr:rowOff>110520</xdr:rowOff>
    </xdr:to>
    <xdr:pic>
      <xdr:nvPicPr>
        <xdr:cNvPr id="130" name="Image 13">
          <a:extLst>
            <a:ext uri="{FF2B5EF4-FFF2-40B4-BE49-F238E27FC236}">
              <a16:creationId xmlns:a16="http://schemas.microsoft.com/office/drawing/2014/main" id="{00000000-0008-0000-0900-000082000000}"/>
            </a:ext>
          </a:extLst>
        </xdr:cNvPr>
        <xdr:cNvPicPr/>
      </xdr:nvPicPr>
      <xdr:blipFill>
        <a:blip xmlns:r="http://schemas.openxmlformats.org/officeDocument/2006/relationships" r:embed="rId3"/>
        <a:stretch/>
      </xdr:blipFill>
      <xdr:spPr>
        <a:xfrm>
          <a:off x="8751600" y="13983120"/>
          <a:ext cx="357480" cy="376560"/>
        </a:xfrm>
        <a:prstGeom prst="rect">
          <a:avLst/>
        </a:prstGeom>
        <a:ln>
          <a:noFill/>
        </a:ln>
      </xdr:spPr>
    </xdr:pic>
    <xdr:clientData/>
  </xdr:twoCellAnchor>
  <xdr:twoCellAnchor editAs="oneCell">
    <xdr:from>
      <xdr:col>45</xdr:col>
      <xdr:colOff>122400</xdr:colOff>
      <xdr:row>133</xdr:row>
      <xdr:rowOff>38520</xdr:rowOff>
    </xdr:from>
    <xdr:to>
      <xdr:col>47</xdr:col>
      <xdr:colOff>97560</xdr:colOff>
      <xdr:row>135</xdr:row>
      <xdr:rowOff>110520</xdr:rowOff>
    </xdr:to>
    <xdr:pic>
      <xdr:nvPicPr>
        <xdr:cNvPr id="131" name="Image 17">
          <a:extLst>
            <a:ext uri="{FF2B5EF4-FFF2-40B4-BE49-F238E27FC236}">
              <a16:creationId xmlns:a16="http://schemas.microsoft.com/office/drawing/2014/main" id="{00000000-0008-0000-0900-000083000000}"/>
            </a:ext>
          </a:extLst>
        </xdr:cNvPr>
        <xdr:cNvPicPr/>
      </xdr:nvPicPr>
      <xdr:blipFill>
        <a:blip xmlns:r="http://schemas.openxmlformats.org/officeDocument/2006/relationships" r:embed="rId3"/>
        <a:stretch/>
      </xdr:blipFill>
      <xdr:spPr>
        <a:xfrm>
          <a:off x="8723160" y="20841120"/>
          <a:ext cx="357480" cy="376560"/>
        </a:xfrm>
        <a:prstGeom prst="rect">
          <a:avLst/>
        </a:prstGeom>
        <a:ln>
          <a:noFill/>
        </a:ln>
      </xdr:spPr>
    </xdr:pic>
    <xdr:clientData/>
  </xdr:twoCellAnchor>
  <xdr:twoCellAnchor editAs="oneCell">
    <xdr:from>
      <xdr:col>27</xdr:col>
      <xdr:colOff>45360</xdr:colOff>
      <xdr:row>152</xdr:row>
      <xdr:rowOff>37440</xdr:rowOff>
    </xdr:from>
    <xdr:to>
      <xdr:col>31</xdr:col>
      <xdr:colOff>115920</xdr:colOff>
      <xdr:row>154</xdr:row>
      <xdr:rowOff>70920</xdr:rowOff>
    </xdr:to>
    <xdr:sp macro="" textlink="">
      <xdr:nvSpPr>
        <xdr:cNvPr id="132" name="CustomShape 1">
          <a:extLst>
            <a:ext uri="{FF2B5EF4-FFF2-40B4-BE49-F238E27FC236}">
              <a16:creationId xmlns:a16="http://schemas.microsoft.com/office/drawing/2014/main" id="{00000000-0008-0000-0900-000084000000}"/>
            </a:ext>
          </a:extLst>
        </xdr:cNvPr>
        <xdr:cNvSpPr/>
      </xdr:nvSpPr>
      <xdr:spPr>
        <a:xfrm>
          <a:off x="5205960" y="23735520"/>
          <a:ext cx="834840" cy="33840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fr-FR" sz="800" strike="noStrike">
              <a:solidFill>
                <a:srgbClr val="000000"/>
              </a:solidFill>
              <a:latin typeface="Calibri"/>
            </a:rPr>
            <a:t>Méthode</a:t>
          </a:r>
          <a:endParaRPr/>
        </a:p>
      </xdr:txBody>
    </xdr:sp>
    <xdr:clientData/>
  </xdr:twoCellAnchor>
  <xdr:twoCellAnchor editAs="oneCell">
    <xdr:from>
      <xdr:col>21</xdr:col>
      <xdr:colOff>149040</xdr:colOff>
      <xdr:row>165</xdr:row>
      <xdr:rowOff>113040</xdr:rowOff>
    </xdr:from>
    <xdr:to>
      <xdr:col>28</xdr:col>
      <xdr:colOff>82080</xdr:colOff>
      <xdr:row>168</xdr:row>
      <xdr:rowOff>910</xdr:rowOff>
    </xdr:to>
    <xdr:sp macro="" textlink="">
      <xdr:nvSpPr>
        <xdr:cNvPr id="133" name="CustomShape 1">
          <a:extLst>
            <a:ext uri="{FF2B5EF4-FFF2-40B4-BE49-F238E27FC236}">
              <a16:creationId xmlns:a16="http://schemas.microsoft.com/office/drawing/2014/main" id="{00000000-0008-0000-0900-000085000000}"/>
            </a:ext>
          </a:extLst>
        </xdr:cNvPr>
        <xdr:cNvSpPr/>
      </xdr:nvSpPr>
      <xdr:spPr>
        <a:xfrm>
          <a:off x="4162680" y="25792200"/>
          <a:ext cx="1271160" cy="34020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fr-FR" sz="800" strike="noStrike">
              <a:solidFill>
                <a:srgbClr val="000000"/>
              </a:solidFill>
              <a:latin typeface="Calibri"/>
            </a:rPr>
            <a:t>Mise en oeuvre</a:t>
          </a:r>
          <a:endParaRPr/>
        </a:p>
      </xdr:txBody>
    </xdr:sp>
    <xdr:clientData/>
  </xdr:twoCellAnchor>
  <xdr:twoCellAnchor editAs="oneCell">
    <xdr:from>
      <xdr:col>11</xdr:col>
      <xdr:colOff>56880</xdr:colOff>
      <xdr:row>165</xdr:row>
      <xdr:rowOff>94320</xdr:rowOff>
    </xdr:from>
    <xdr:to>
      <xdr:col>15</xdr:col>
      <xdr:colOff>129960</xdr:colOff>
      <xdr:row>167</xdr:row>
      <xdr:rowOff>116640</xdr:rowOff>
    </xdr:to>
    <xdr:sp macro="" textlink="">
      <xdr:nvSpPr>
        <xdr:cNvPr id="134" name="CustomShape 1">
          <a:extLst>
            <a:ext uri="{FF2B5EF4-FFF2-40B4-BE49-F238E27FC236}">
              <a16:creationId xmlns:a16="http://schemas.microsoft.com/office/drawing/2014/main" id="{00000000-0008-0000-0900-000086000000}"/>
            </a:ext>
          </a:extLst>
        </xdr:cNvPr>
        <xdr:cNvSpPr/>
      </xdr:nvSpPr>
      <xdr:spPr>
        <a:xfrm>
          <a:off x="2159280" y="25773480"/>
          <a:ext cx="837360" cy="32724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fr-FR" sz="800" strike="noStrike">
              <a:solidFill>
                <a:srgbClr val="000000"/>
              </a:solidFill>
              <a:latin typeface="Calibri"/>
            </a:rPr>
            <a:t>Moyens</a:t>
          </a:r>
          <a:endParaRPr/>
        </a:p>
      </xdr:txBody>
    </xdr:sp>
    <xdr:clientData/>
  </xdr:twoCellAnchor>
  <xdr:twoCellAnchor editAs="oneCell">
    <xdr:from>
      <xdr:col>5</xdr:col>
      <xdr:colOff>3240</xdr:colOff>
      <xdr:row>152</xdr:row>
      <xdr:rowOff>42480</xdr:rowOff>
    </xdr:from>
    <xdr:to>
      <xdr:col>10</xdr:col>
      <xdr:colOff>96120</xdr:colOff>
      <xdr:row>154</xdr:row>
      <xdr:rowOff>67680</xdr:rowOff>
    </xdr:to>
    <xdr:sp macro="" textlink="">
      <xdr:nvSpPr>
        <xdr:cNvPr id="135" name="CustomShape 1">
          <a:extLst>
            <a:ext uri="{FF2B5EF4-FFF2-40B4-BE49-F238E27FC236}">
              <a16:creationId xmlns:a16="http://schemas.microsoft.com/office/drawing/2014/main" id="{00000000-0008-0000-0900-000087000000}"/>
            </a:ext>
          </a:extLst>
        </xdr:cNvPr>
        <xdr:cNvSpPr/>
      </xdr:nvSpPr>
      <xdr:spPr>
        <a:xfrm>
          <a:off x="958680" y="23740560"/>
          <a:ext cx="1048680" cy="33012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fr-FR" sz="800" strike="noStrike">
              <a:solidFill>
                <a:srgbClr val="000000"/>
              </a:solidFill>
              <a:latin typeface="Calibri"/>
            </a:rPr>
            <a:t>Suivi - évaluation</a:t>
          </a:r>
          <a:endParaRPr/>
        </a:p>
      </xdr:txBody>
    </xdr:sp>
    <xdr:clientData/>
  </xdr:twoCellAnchor>
  <xdr:twoCellAnchor editAs="oneCell">
    <xdr:from>
      <xdr:col>17</xdr:col>
      <xdr:colOff>63000</xdr:colOff>
      <xdr:row>143</xdr:row>
      <xdr:rowOff>133920</xdr:rowOff>
    </xdr:from>
    <xdr:to>
      <xdr:col>21</xdr:col>
      <xdr:colOff>48600</xdr:colOff>
      <xdr:row>146</xdr:row>
      <xdr:rowOff>10080</xdr:rowOff>
    </xdr:to>
    <xdr:sp macro="" textlink="">
      <xdr:nvSpPr>
        <xdr:cNvPr id="136" name="CustomShape 1">
          <a:extLst>
            <a:ext uri="{FF2B5EF4-FFF2-40B4-BE49-F238E27FC236}">
              <a16:creationId xmlns:a16="http://schemas.microsoft.com/office/drawing/2014/main" id="{00000000-0008-0000-0900-000088000000}"/>
            </a:ext>
          </a:extLst>
        </xdr:cNvPr>
        <xdr:cNvSpPr/>
      </xdr:nvSpPr>
      <xdr:spPr>
        <a:xfrm>
          <a:off x="3312000" y="22460400"/>
          <a:ext cx="750240" cy="333360"/>
        </a:xfrm>
        <a:prstGeom prst="rect">
          <a:avLst/>
        </a:prstGeom>
        <a:solidFill>
          <a:schemeClr val="lt1"/>
        </a:solidFill>
        <a:ln w="9360">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fr-FR" sz="800" strike="noStrike">
              <a:solidFill>
                <a:srgbClr val="000000"/>
              </a:solidFill>
              <a:latin typeface="Calibri"/>
            </a:rPr>
            <a:t>Objectifs</a:t>
          </a:r>
          <a:endParaRPr/>
        </a:p>
      </xdr:txBody>
    </xdr:sp>
    <xdr:clientData/>
  </xdr:twoCellAnchor>
  <xdr:twoCellAnchor editAs="oneCell">
    <xdr:from>
      <xdr:col>11</xdr:col>
      <xdr:colOff>101880</xdr:colOff>
      <xdr:row>153</xdr:row>
      <xdr:rowOff>87120</xdr:rowOff>
    </xdr:from>
    <xdr:to>
      <xdr:col>19</xdr:col>
      <xdr:colOff>16200</xdr:colOff>
      <xdr:row>156</xdr:row>
      <xdr:rowOff>73080</xdr:rowOff>
    </xdr:to>
    <xdr:sp macro="" textlink="">
      <xdr:nvSpPr>
        <xdr:cNvPr id="137" name="Line 1">
          <a:extLst>
            <a:ext uri="{FF2B5EF4-FFF2-40B4-BE49-F238E27FC236}">
              <a16:creationId xmlns:a16="http://schemas.microsoft.com/office/drawing/2014/main" id="{00000000-0008-0000-0900-000089000000}"/>
            </a:ext>
          </a:extLst>
        </xdr:cNvPr>
        <xdr:cNvSpPr/>
      </xdr:nvSpPr>
      <xdr:spPr>
        <a:xfrm>
          <a:off x="2204280" y="23937480"/>
          <a:ext cx="1443240" cy="443160"/>
        </a:xfrm>
        <a:prstGeom prst="line">
          <a:avLst/>
        </a:prstGeom>
        <a:ln/>
      </xdr:spPr>
    </xdr:sp>
    <xdr:clientData/>
  </xdr:twoCellAnchor>
  <xdr:twoCellAnchor editAs="oneCell">
    <xdr:from>
      <xdr:col>14</xdr:col>
      <xdr:colOff>141840</xdr:colOff>
      <xdr:row>156</xdr:row>
      <xdr:rowOff>118080</xdr:rowOff>
    </xdr:from>
    <xdr:to>
      <xdr:col>19</xdr:col>
      <xdr:colOff>16200</xdr:colOff>
      <xdr:row>163</xdr:row>
      <xdr:rowOff>126360</xdr:rowOff>
    </xdr:to>
    <xdr:sp macro="" textlink="">
      <xdr:nvSpPr>
        <xdr:cNvPr id="138" name="Line 1">
          <a:extLst>
            <a:ext uri="{FF2B5EF4-FFF2-40B4-BE49-F238E27FC236}">
              <a16:creationId xmlns:a16="http://schemas.microsoft.com/office/drawing/2014/main" id="{00000000-0008-0000-0900-00008A000000}"/>
            </a:ext>
          </a:extLst>
        </xdr:cNvPr>
        <xdr:cNvSpPr/>
      </xdr:nvSpPr>
      <xdr:spPr>
        <a:xfrm flipV="1">
          <a:off x="2817720" y="24425640"/>
          <a:ext cx="829800" cy="1075320"/>
        </a:xfrm>
        <a:prstGeom prst="line">
          <a:avLst/>
        </a:prstGeom>
        <a:ln/>
      </xdr:spPr>
    </xdr:sp>
    <xdr:clientData/>
  </xdr:twoCellAnchor>
  <xdr:twoCellAnchor editAs="oneCell">
    <xdr:from>
      <xdr:col>19</xdr:col>
      <xdr:colOff>68040</xdr:colOff>
      <xdr:row>156</xdr:row>
      <xdr:rowOff>101520</xdr:rowOff>
    </xdr:from>
    <xdr:to>
      <xdr:col>23</xdr:col>
      <xdr:colOff>99360</xdr:colOff>
      <xdr:row>163</xdr:row>
      <xdr:rowOff>131760</xdr:rowOff>
    </xdr:to>
    <xdr:sp macro="" textlink="">
      <xdr:nvSpPr>
        <xdr:cNvPr id="139" name="Line 1">
          <a:extLst>
            <a:ext uri="{FF2B5EF4-FFF2-40B4-BE49-F238E27FC236}">
              <a16:creationId xmlns:a16="http://schemas.microsoft.com/office/drawing/2014/main" id="{00000000-0008-0000-0900-00008B000000}"/>
            </a:ext>
          </a:extLst>
        </xdr:cNvPr>
        <xdr:cNvSpPr/>
      </xdr:nvSpPr>
      <xdr:spPr>
        <a:xfrm>
          <a:off x="3699360" y="24409080"/>
          <a:ext cx="795960" cy="1097280"/>
        </a:xfrm>
        <a:prstGeom prst="line">
          <a:avLst/>
        </a:prstGeom>
        <a:ln/>
      </xdr:spPr>
    </xdr:sp>
    <xdr:clientData/>
  </xdr:twoCellAnchor>
  <xdr:twoCellAnchor editAs="oneCell">
    <xdr:from>
      <xdr:col>19</xdr:col>
      <xdr:colOff>63720</xdr:colOff>
      <xdr:row>153</xdr:row>
      <xdr:rowOff>119160</xdr:rowOff>
    </xdr:from>
    <xdr:to>
      <xdr:col>26</xdr:col>
      <xdr:colOff>6840</xdr:colOff>
      <xdr:row>156</xdr:row>
      <xdr:rowOff>85320</xdr:rowOff>
    </xdr:to>
    <xdr:sp macro="" textlink="">
      <xdr:nvSpPr>
        <xdr:cNvPr id="140" name="Line 1">
          <a:extLst>
            <a:ext uri="{FF2B5EF4-FFF2-40B4-BE49-F238E27FC236}">
              <a16:creationId xmlns:a16="http://schemas.microsoft.com/office/drawing/2014/main" id="{00000000-0008-0000-0900-00008C000000}"/>
            </a:ext>
          </a:extLst>
        </xdr:cNvPr>
        <xdr:cNvSpPr/>
      </xdr:nvSpPr>
      <xdr:spPr>
        <a:xfrm flipV="1">
          <a:off x="3695040" y="23969520"/>
          <a:ext cx="1281240" cy="423360"/>
        </a:xfrm>
        <a:prstGeom prst="line">
          <a:avLst/>
        </a:prstGeom>
        <a:ln/>
      </xdr:spPr>
    </xdr:sp>
    <xdr:clientData/>
  </xdr:twoCellAnchor>
  <xdr:twoCellAnchor editAs="oneCell">
    <xdr:from>
      <xdr:col>19</xdr:col>
      <xdr:colOff>37440</xdr:colOff>
      <xdr:row>147</xdr:row>
      <xdr:rowOff>55080</xdr:rowOff>
    </xdr:from>
    <xdr:to>
      <xdr:col>19</xdr:col>
      <xdr:colOff>47520</xdr:colOff>
      <xdr:row>156</xdr:row>
      <xdr:rowOff>52560</xdr:rowOff>
    </xdr:to>
    <xdr:sp macro="" textlink="">
      <xdr:nvSpPr>
        <xdr:cNvPr id="141" name="Line 1">
          <a:extLst>
            <a:ext uri="{FF2B5EF4-FFF2-40B4-BE49-F238E27FC236}">
              <a16:creationId xmlns:a16="http://schemas.microsoft.com/office/drawing/2014/main" id="{00000000-0008-0000-0900-00008D000000}"/>
            </a:ext>
          </a:extLst>
        </xdr:cNvPr>
        <xdr:cNvSpPr/>
      </xdr:nvSpPr>
      <xdr:spPr>
        <a:xfrm flipH="1" flipV="1">
          <a:off x="3668760" y="22991040"/>
          <a:ext cx="10080" cy="1369080"/>
        </a:xfrm>
        <a:prstGeom prst="line">
          <a:avLst/>
        </a:prstGeom>
        <a:ln/>
      </xdr:spPr>
    </xdr:sp>
    <xdr:clientData/>
  </xdr:twoCellAnchor>
  <xdr:twoCellAnchor editAs="oneCell">
    <xdr:from>
      <xdr:col>33</xdr:col>
      <xdr:colOff>9360</xdr:colOff>
      <xdr:row>155</xdr:row>
      <xdr:rowOff>720</xdr:rowOff>
    </xdr:from>
    <xdr:to>
      <xdr:col>46</xdr:col>
      <xdr:colOff>41400</xdr:colOff>
      <xdr:row>170</xdr:row>
      <xdr:rowOff>5229</xdr:rowOff>
    </xdr:to>
    <xdr:sp macro="" textlink="">
      <xdr:nvSpPr>
        <xdr:cNvPr id="142" name="CustomShape 1">
          <a:extLst>
            <a:ext uri="{FF2B5EF4-FFF2-40B4-BE49-F238E27FC236}">
              <a16:creationId xmlns:a16="http://schemas.microsoft.com/office/drawing/2014/main" id="{00000000-0008-0000-0900-00008E000000}"/>
            </a:ext>
          </a:extLst>
        </xdr:cNvPr>
        <xdr:cNvSpPr/>
      </xdr:nvSpPr>
      <xdr:spPr>
        <a:xfrm>
          <a:off x="6316560" y="24156000"/>
          <a:ext cx="2516760" cy="2285640"/>
        </a:xfrm>
        <a:prstGeom prst="rect">
          <a:avLst/>
        </a:prstGeom>
        <a:noFill/>
        <a:ln w="15840">
          <a:solidFill>
            <a:schemeClr val="tx1"/>
          </a:solid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23</xdr:col>
      <xdr:colOff>79920</xdr:colOff>
      <xdr:row>0</xdr:row>
      <xdr:rowOff>29160</xdr:rowOff>
    </xdr:from>
    <xdr:to>
      <xdr:col>26</xdr:col>
      <xdr:colOff>74160</xdr:colOff>
      <xdr:row>2</xdr:row>
      <xdr:rowOff>84960</xdr:rowOff>
    </xdr:to>
    <xdr:pic>
      <xdr:nvPicPr>
        <xdr:cNvPr id="143" name="Image 31">
          <a:extLst>
            <a:ext uri="{FF2B5EF4-FFF2-40B4-BE49-F238E27FC236}">
              <a16:creationId xmlns:a16="http://schemas.microsoft.com/office/drawing/2014/main" id="{00000000-0008-0000-0900-00008F000000}"/>
            </a:ext>
          </a:extLst>
        </xdr:cNvPr>
        <xdr:cNvPicPr/>
      </xdr:nvPicPr>
      <xdr:blipFill>
        <a:blip xmlns:r="http://schemas.openxmlformats.org/officeDocument/2006/relationships" r:embed="rId4"/>
        <a:stretch/>
      </xdr:blipFill>
      <xdr:spPr>
        <a:xfrm>
          <a:off x="4475880" y="29160"/>
          <a:ext cx="567720" cy="360360"/>
        </a:xfrm>
        <a:prstGeom prst="rect">
          <a:avLst/>
        </a:prstGeom>
        <a:ln>
          <a:noFill/>
        </a:ln>
      </xdr:spPr>
    </xdr:pic>
    <xdr:clientData/>
  </xdr:twoCellAnchor>
  <xdr:twoCellAnchor editAs="oneCell">
    <xdr:from>
      <xdr:col>45</xdr:col>
      <xdr:colOff>122400</xdr:colOff>
      <xdr:row>0</xdr:row>
      <xdr:rowOff>38520</xdr:rowOff>
    </xdr:from>
    <xdr:to>
      <xdr:col>47</xdr:col>
      <xdr:colOff>114120</xdr:colOff>
      <xdr:row>2</xdr:row>
      <xdr:rowOff>110520</xdr:rowOff>
    </xdr:to>
    <xdr:pic>
      <xdr:nvPicPr>
        <xdr:cNvPr id="144" name="Image 34">
          <a:extLst>
            <a:ext uri="{FF2B5EF4-FFF2-40B4-BE49-F238E27FC236}">
              <a16:creationId xmlns:a16="http://schemas.microsoft.com/office/drawing/2014/main" id="{00000000-0008-0000-0900-000090000000}"/>
            </a:ext>
          </a:extLst>
        </xdr:cNvPr>
        <xdr:cNvPicPr/>
      </xdr:nvPicPr>
      <xdr:blipFill>
        <a:blip xmlns:r="http://schemas.openxmlformats.org/officeDocument/2006/relationships" r:embed="rId3"/>
        <a:stretch/>
      </xdr:blipFill>
      <xdr:spPr>
        <a:xfrm>
          <a:off x="8723160" y="38520"/>
          <a:ext cx="374040" cy="376560"/>
        </a:xfrm>
        <a:prstGeom prst="rect">
          <a:avLst/>
        </a:prstGeom>
        <a:ln>
          <a:noFill/>
        </a:ln>
      </xdr:spPr>
    </xdr:pic>
    <xdr:clientData/>
  </xdr:twoCellAnchor>
  <xdr:twoCellAnchor editAs="oneCell">
    <xdr:from>
      <xdr:col>0</xdr:col>
      <xdr:colOff>174240</xdr:colOff>
      <xdr:row>13</xdr:row>
      <xdr:rowOff>43920</xdr:rowOff>
    </xdr:from>
    <xdr:to>
      <xdr:col>4</xdr:col>
      <xdr:colOff>7200</xdr:colOff>
      <xdr:row>16</xdr:row>
      <xdr:rowOff>46080</xdr:rowOff>
    </xdr:to>
    <xdr:pic>
      <xdr:nvPicPr>
        <xdr:cNvPr id="145" name="Image 35">
          <a:extLst>
            <a:ext uri="{FF2B5EF4-FFF2-40B4-BE49-F238E27FC236}">
              <a16:creationId xmlns:a16="http://schemas.microsoft.com/office/drawing/2014/main" id="{00000000-0008-0000-0900-000091000000}"/>
            </a:ext>
          </a:extLst>
        </xdr:cNvPr>
        <xdr:cNvPicPr/>
      </xdr:nvPicPr>
      <xdr:blipFill>
        <a:blip xmlns:r="http://schemas.openxmlformats.org/officeDocument/2006/relationships" r:embed="rId2"/>
        <a:srcRect t="10643" b="8168"/>
        <a:stretch/>
      </xdr:blipFill>
      <xdr:spPr>
        <a:xfrm>
          <a:off x="174240" y="2025000"/>
          <a:ext cx="597240" cy="459360"/>
        </a:xfrm>
        <a:prstGeom prst="rect">
          <a:avLst/>
        </a:prstGeom>
        <a:ln>
          <a:noFill/>
        </a:ln>
      </xdr:spPr>
    </xdr:pic>
    <xdr:clientData/>
  </xdr:twoCellAnchor>
  <xdr:twoCellAnchor editAs="oneCell">
    <xdr:from>
      <xdr:col>1</xdr:col>
      <xdr:colOff>11160</xdr:colOff>
      <xdr:row>92</xdr:row>
      <xdr:rowOff>103680</xdr:rowOff>
    </xdr:from>
    <xdr:to>
      <xdr:col>3</xdr:col>
      <xdr:colOff>105120</xdr:colOff>
      <xdr:row>95</xdr:row>
      <xdr:rowOff>93240</xdr:rowOff>
    </xdr:to>
    <xdr:pic>
      <xdr:nvPicPr>
        <xdr:cNvPr id="146" name="Image 36">
          <a:extLst>
            <a:ext uri="{FF2B5EF4-FFF2-40B4-BE49-F238E27FC236}">
              <a16:creationId xmlns:a16="http://schemas.microsoft.com/office/drawing/2014/main" id="{00000000-0008-0000-0900-000092000000}"/>
            </a:ext>
          </a:extLst>
        </xdr:cNvPr>
        <xdr:cNvPicPr/>
      </xdr:nvPicPr>
      <xdr:blipFill>
        <a:blip xmlns:r="http://schemas.openxmlformats.org/officeDocument/2006/relationships" r:embed="rId5"/>
        <a:stretch/>
      </xdr:blipFill>
      <xdr:spPr>
        <a:xfrm>
          <a:off x="201960" y="14657760"/>
          <a:ext cx="476280" cy="446760"/>
        </a:xfrm>
        <a:prstGeom prst="rect">
          <a:avLst/>
        </a:prstGeom>
        <a:ln>
          <a:noFill/>
        </a:ln>
      </xdr:spPr>
    </xdr:pic>
    <xdr:clientData/>
  </xdr:twoCellAnchor>
  <xdr:twoCellAnchor editAs="oneCell">
    <xdr:from>
      <xdr:col>1</xdr:col>
      <xdr:colOff>0</xdr:colOff>
      <xdr:row>137</xdr:row>
      <xdr:rowOff>143280</xdr:rowOff>
    </xdr:from>
    <xdr:to>
      <xdr:col>3</xdr:col>
      <xdr:colOff>93960</xdr:colOff>
      <xdr:row>140</xdr:row>
      <xdr:rowOff>133920</xdr:rowOff>
    </xdr:to>
    <xdr:pic>
      <xdr:nvPicPr>
        <xdr:cNvPr id="147" name="Image 37">
          <a:extLst>
            <a:ext uri="{FF2B5EF4-FFF2-40B4-BE49-F238E27FC236}">
              <a16:creationId xmlns:a16="http://schemas.microsoft.com/office/drawing/2014/main" id="{00000000-0008-0000-0900-000093000000}"/>
            </a:ext>
          </a:extLst>
        </xdr:cNvPr>
        <xdr:cNvPicPr/>
      </xdr:nvPicPr>
      <xdr:blipFill>
        <a:blip xmlns:r="http://schemas.openxmlformats.org/officeDocument/2006/relationships" r:embed="rId6"/>
        <a:stretch/>
      </xdr:blipFill>
      <xdr:spPr>
        <a:xfrm>
          <a:off x="190800" y="21555360"/>
          <a:ext cx="476280" cy="447840"/>
        </a:xfrm>
        <a:prstGeom prst="rect">
          <a:avLst/>
        </a:prstGeom>
        <a:ln>
          <a:noFill/>
        </a:ln>
      </xdr:spPr>
    </xdr:pic>
    <xdr:clientData/>
  </xdr:twoCellAnchor>
  <xdr:twoCellAnchor editAs="oneCell">
    <xdr:from>
      <xdr:col>4</xdr:col>
      <xdr:colOff>13320</xdr:colOff>
      <xdr:row>141</xdr:row>
      <xdr:rowOff>150840</xdr:rowOff>
    </xdr:from>
    <xdr:to>
      <xdr:col>32</xdr:col>
      <xdr:colOff>10440</xdr:colOff>
      <xdr:row>169</xdr:row>
      <xdr:rowOff>100440</xdr:rowOff>
    </xdr:to>
    <xdr:graphicFrame macro="">
      <xdr:nvGraphicFramePr>
        <xdr:cNvPr id="148" name="Graphique 30">
          <a:extLst>
            <a:ext uri="{FF2B5EF4-FFF2-40B4-BE49-F238E27FC236}">
              <a16:creationId xmlns:a16="http://schemas.microsoft.com/office/drawing/2014/main" id="{00000000-0008-0000-0900-00009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20</xdr:col>
      <xdr:colOff>7200</xdr:colOff>
      <xdr:row>0</xdr:row>
      <xdr:rowOff>360</xdr:rowOff>
    </xdr:from>
    <xdr:to>
      <xdr:col>22</xdr:col>
      <xdr:colOff>36000</xdr:colOff>
      <xdr:row>2</xdr:row>
      <xdr:rowOff>123840</xdr:rowOff>
    </xdr:to>
    <xdr:pic>
      <xdr:nvPicPr>
        <xdr:cNvPr id="149" name="Image 38">
          <a:extLst>
            <a:ext uri="{FF2B5EF4-FFF2-40B4-BE49-F238E27FC236}">
              <a16:creationId xmlns:a16="http://schemas.microsoft.com/office/drawing/2014/main" id="{00000000-0008-0000-0900-000095000000}"/>
            </a:ext>
          </a:extLst>
        </xdr:cNvPr>
        <xdr:cNvPicPr/>
      </xdr:nvPicPr>
      <xdr:blipFill>
        <a:blip xmlns:r="http://schemas.openxmlformats.org/officeDocument/2006/relationships" r:embed="rId8"/>
        <a:stretch/>
      </xdr:blipFill>
      <xdr:spPr>
        <a:xfrm>
          <a:off x="3829680" y="360"/>
          <a:ext cx="411120" cy="428040"/>
        </a:xfrm>
        <a:prstGeom prst="rect">
          <a:avLst/>
        </a:prstGeom>
        <a:ln>
          <a:noFill/>
        </a:ln>
      </xdr:spPr>
    </xdr:pic>
    <xdr:clientData/>
  </xdr:twoCellAnchor>
  <xdr:twoCellAnchor editAs="oneCell">
    <xdr:from>
      <xdr:col>27</xdr:col>
      <xdr:colOff>49680</xdr:colOff>
      <xdr:row>0</xdr:row>
      <xdr:rowOff>24840</xdr:rowOff>
    </xdr:from>
    <xdr:to>
      <xdr:col>30</xdr:col>
      <xdr:colOff>107640</xdr:colOff>
      <xdr:row>2</xdr:row>
      <xdr:rowOff>81360</xdr:rowOff>
    </xdr:to>
    <xdr:pic>
      <xdr:nvPicPr>
        <xdr:cNvPr id="150" name="Image 39">
          <a:extLst>
            <a:ext uri="{FF2B5EF4-FFF2-40B4-BE49-F238E27FC236}">
              <a16:creationId xmlns:a16="http://schemas.microsoft.com/office/drawing/2014/main" id="{00000000-0008-0000-0900-000096000000}"/>
            </a:ext>
          </a:extLst>
        </xdr:cNvPr>
        <xdr:cNvPicPr/>
      </xdr:nvPicPr>
      <xdr:blipFill>
        <a:blip xmlns:r="http://schemas.openxmlformats.org/officeDocument/2006/relationships" r:embed="rId9"/>
        <a:stretch/>
      </xdr:blipFill>
      <xdr:spPr>
        <a:xfrm>
          <a:off x="5210280" y="24840"/>
          <a:ext cx="631080" cy="36108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100440</xdr:colOff>
      <xdr:row>13</xdr:row>
      <xdr:rowOff>39960</xdr:rowOff>
    </xdr:from>
    <xdr:to>
      <xdr:col>2</xdr:col>
      <xdr:colOff>116640</xdr:colOff>
      <xdr:row>14</xdr:row>
      <xdr:rowOff>81720</xdr:rowOff>
    </xdr:to>
    <xdr:sp macro="" textlink="">
      <xdr:nvSpPr>
        <xdr:cNvPr id="151" name="CustomShape 1">
          <a:extLst>
            <a:ext uri="{FF2B5EF4-FFF2-40B4-BE49-F238E27FC236}">
              <a16:creationId xmlns:a16="http://schemas.microsoft.com/office/drawing/2014/main" id="{00000000-0008-0000-0A00-000097000000}"/>
            </a:ext>
          </a:extLst>
        </xdr:cNvPr>
        <xdr:cNvSpPr/>
      </xdr:nvSpPr>
      <xdr:spPr>
        <a:xfrm>
          <a:off x="291240" y="2021040"/>
          <a:ext cx="207360" cy="194040"/>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141480</xdr:colOff>
      <xdr:row>16</xdr:row>
      <xdr:rowOff>86400</xdr:rowOff>
    </xdr:from>
    <xdr:to>
      <xdr:col>4</xdr:col>
      <xdr:colOff>102960</xdr:colOff>
      <xdr:row>17</xdr:row>
      <xdr:rowOff>76680</xdr:rowOff>
    </xdr:to>
    <xdr:sp macro="" textlink="">
      <xdr:nvSpPr>
        <xdr:cNvPr id="152" name="CustomShape 1">
          <a:extLst>
            <a:ext uri="{FF2B5EF4-FFF2-40B4-BE49-F238E27FC236}">
              <a16:creationId xmlns:a16="http://schemas.microsoft.com/office/drawing/2014/main" id="{00000000-0008-0000-0A00-000098000000}"/>
            </a:ext>
          </a:extLst>
        </xdr:cNvPr>
        <xdr:cNvSpPr/>
      </xdr:nvSpPr>
      <xdr:spPr>
        <a:xfrm>
          <a:off x="714600" y="252468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25</xdr:col>
      <xdr:colOff>141480</xdr:colOff>
      <xdr:row>16</xdr:row>
      <xdr:rowOff>86400</xdr:rowOff>
    </xdr:from>
    <xdr:to>
      <xdr:col>26</xdr:col>
      <xdr:colOff>102960</xdr:colOff>
      <xdr:row>17</xdr:row>
      <xdr:rowOff>76680</xdr:rowOff>
    </xdr:to>
    <xdr:sp macro="" textlink="">
      <xdr:nvSpPr>
        <xdr:cNvPr id="153" name="CustomShape 1">
          <a:extLst>
            <a:ext uri="{FF2B5EF4-FFF2-40B4-BE49-F238E27FC236}">
              <a16:creationId xmlns:a16="http://schemas.microsoft.com/office/drawing/2014/main" id="{00000000-0008-0000-0A00-000099000000}"/>
            </a:ext>
          </a:extLst>
        </xdr:cNvPr>
        <xdr:cNvSpPr/>
      </xdr:nvSpPr>
      <xdr:spPr>
        <a:xfrm>
          <a:off x="4919760" y="252468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141480</xdr:colOff>
      <xdr:row>19</xdr:row>
      <xdr:rowOff>86400</xdr:rowOff>
    </xdr:from>
    <xdr:to>
      <xdr:col>4</xdr:col>
      <xdr:colOff>102960</xdr:colOff>
      <xdr:row>20</xdr:row>
      <xdr:rowOff>76680</xdr:rowOff>
    </xdr:to>
    <xdr:sp macro="" textlink="">
      <xdr:nvSpPr>
        <xdr:cNvPr id="154" name="CustomShape 1">
          <a:extLst>
            <a:ext uri="{FF2B5EF4-FFF2-40B4-BE49-F238E27FC236}">
              <a16:creationId xmlns:a16="http://schemas.microsoft.com/office/drawing/2014/main" id="{00000000-0008-0000-0A00-00009A000000}"/>
            </a:ext>
          </a:extLst>
        </xdr:cNvPr>
        <xdr:cNvSpPr/>
      </xdr:nvSpPr>
      <xdr:spPr>
        <a:xfrm>
          <a:off x="714600" y="291528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25</xdr:col>
      <xdr:colOff>141480</xdr:colOff>
      <xdr:row>19</xdr:row>
      <xdr:rowOff>86400</xdr:rowOff>
    </xdr:from>
    <xdr:to>
      <xdr:col>26</xdr:col>
      <xdr:colOff>102960</xdr:colOff>
      <xdr:row>20</xdr:row>
      <xdr:rowOff>76680</xdr:rowOff>
    </xdr:to>
    <xdr:sp macro="" textlink="">
      <xdr:nvSpPr>
        <xdr:cNvPr id="155" name="CustomShape 1">
          <a:extLst>
            <a:ext uri="{FF2B5EF4-FFF2-40B4-BE49-F238E27FC236}">
              <a16:creationId xmlns:a16="http://schemas.microsoft.com/office/drawing/2014/main" id="{00000000-0008-0000-0A00-00009B000000}"/>
            </a:ext>
          </a:extLst>
        </xdr:cNvPr>
        <xdr:cNvSpPr/>
      </xdr:nvSpPr>
      <xdr:spPr>
        <a:xfrm>
          <a:off x="4919760" y="291528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141480</xdr:colOff>
      <xdr:row>22</xdr:row>
      <xdr:rowOff>86400</xdr:rowOff>
    </xdr:from>
    <xdr:to>
      <xdr:col>4</xdr:col>
      <xdr:colOff>102960</xdr:colOff>
      <xdr:row>23</xdr:row>
      <xdr:rowOff>76680</xdr:rowOff>
    </xdr:to>
    <xdr:sp macro="" textlink="">
      <xdr:nvSpPr>
        <xdr:cNvPr id="156" name="CustomShape 1">
          <a:extLst>
            <a:ext uri="{FF2B5EF4-FFF2-40B4-BE49-F238E27FC236}">
              <a16:creationId xmlns:a16="http://schemas.microsoft.com/office/drawing/2014/main" id="{00000000-0008-0000-0A00-00009C000000}"/>
            </a:ext>
          </a:extLst>
        </xdr:cNvPr>
        <xdr:cNvSpPr/>
      </xdr:nvSpPr>
      <xdr:spPr>
        <a:xfrm>
          <a:off x="714600" y="3305520"/>
          <a:ext cx="152640" cy="14292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25</xdr:col>
      <xdr:colOff>141480</xdr:colOff>
      <xdr:row>22</xdr:row>
      <xdr:rowOff>86400</xdr:rowOff>
    </xdr:from>
    <xdr:to>
      <xdr:col>26</xdr:col>
      <xdr:colOff>102960</xdr:colOff>
      <xdr:row>23</xdr:row>
      <xdr:rowOff>76680</xdr:rowOff>
    </xdr:to>
    <xdr:sp macro="" textlink="">
      <xdr:nvSpPr>
        <xdr:cNvPr id="157" name="CustomShape 1">
          <a:extLst>
            <a:ext uri="{FF2B5EF4-FFF2-40B4-BE49-F238E27FC236}">
              <a16:creationId xmlns:a16="http://schemas.microsoft.com/office/drawing/2014/main" id="{00000000-0008-0000-0A00-00009D000000}"/>
            </a:ext>
          </a:extLst>
        </xdr:cNvPr>
        <xdr:cNvSpPr/>
      </xdr:nvSpPr>
      <xdr:spPr>
        <a:xfrm>
          <a:off x="4919760" y="3305520"/>
          <a:ext cx="152640" cy="14292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141480</xdr:colOff>
      <xdr:row>25</xdr:row>
      <xdr:rowOff>86400</xdr:rowOff>
    </xdr:from>
    <xdr:to>
      <xdr:col>4</xdr:col>
      <xdr:colOff>102960</xdr:colOff>
      <xdr:row>26</xdr:row>
      <xdr:rowOff>76680</xdr:rowOff>
    </xdr:to>
    <xdr:sp macro="" textlink="">
      <xdr:nvSpPr>
        <xdr:cNvPr id="158" name="CustomShape 1">
          <a:extLst>
            <a:ext uri="{FF2B5EF4-FFF2-40B4-BE49-F238E27FC236}">
              <a16:creationId xmlns:a16="http://schemas.microsoft.com/office/drawing/2014/main" id="{00000000-0008-0000-0A00-00009E000000}"/>
            </a:ext>
          </a:extLst>
        </xdr:cNvPr>
        <xdr:cNvSpPr/>
      </xdr:nvSpPr>
      <xdr:spPr>
        <a:xfrm>
          <a:off x="714600" y="3696120"/>
          <a:ext cx="152640" cy="14292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25</xdr:col>
      <xdr:colOff>141480</xdr:colOff>
      <xdr:row>25</xdr:row>
      <xdr:rowOff>86400</xdr:rowOff>
    </xdr:from>
    <xdr:to>
      <xdr:col>26</xdr:col>
      <xdr:colOff>102960</xdr:colOff>
      <xdr:row>26</xdr:row>
      <xdr:rowOff>76680</xdr:rowOff>
    </xdr:to>
    <xdr:sp macro="" textlink="">
      <xdr:nvSpPr>
        <xdr:cNvPr id="159" name="CustomShape 1">
          <a:extLst>
            <a:ext uri="{FF2B5EF4-FFF2-40B4-BE49-F238E27FC236}">
              <a16:creationId xmlns:a16="http://schemas.microsoft.com/office/drawing/2014/main" id="{00000000-0008-0000-0A00-00009F000000}"/>
            </a:ext>
          </a:extLst>
        </xdr:cNvPr>
        <xdr:cNvSpPr/>
      </xdr:nvSpPr>
      <xdr:spPr>
        <a:xfrm>
          <a:off x="4919760" y="3696120"/>
          <a:ext cx="152640" cy="14292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141480</xdr:colOff>
      <xdr:row>28</xdr:row>
      <xdr:rowOff>86400</xdr:rowOff>
    </xdr:from>
    <xdr:to>
      <xdr:col>4</xdr:col>
      <xdr:colOff>102960</xdr:colOff>
      <xdr:row>29</xdr:row>
      <xdr:rowOff>76680</xdr:rowOff>
    </xdr:to>
    <xdr:sp macro="" textlink="">
      <xdr:nvSpPr>
        <xdr:cNvPr id="160" name="CustomShape 1">
          <a:extLst>
            <a:ext uri="{FF2B5EF4-FFF2-40B4-BE49-F238E27FC236}">
              <a16:creationId xmlns:a16="http://schemas.microsoft.com/office/drawing/2014/main" id="{00000000-0008-0000-0A00-0000A0000000}"/>
            </a:ext>
          </a:extLst>
        </xdr:cNvPr>
        <xdr:cNvSpPr/>
      </xdr:nvSpPr>
      <xdr:spPr>
        <a:xfrm>
          <a:off x="714600" y="408672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141480</xdr:colOff>
      <xdr:row>31</xdr:row>
      <xdr:rowOff>86400</xdr:rowOff>
    </xdr:from>
    <xdr:to>
      <xdr:col>4</xdr:col>
      <xdr:colOff>102960</xdr:colOff>
      <xdr:row>32</xdr:row>
      <xdr:rowOff>76680</xdr:rowOff>
    </xdr:to>
    <xdr:sp macro="" textlink="">
      <xdr:nvSpPr>
        <xdr:cNvPr id="161" name="CustomShape 1">
          <a:extLst>
            <a:ext uri="{FF2B5EF4-FFF2-40B4-BE49-F238E27FC236}">
              <a16:creationId xmlns:a16="http://schemas.microsoft.com/office/drawing/2014/main" id="{00000000-0008-0000-0A00-0000A1000000}"/>
            </a:ext>
          </a:extLst>
        </xdr:cNvPr>
        <xdr:cNvSpPr/>
      </xdr:nvSpPr>
      <xdr:spPr>
        <a:xfrm>
          <a:off x="714600" y="447732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27000</xdr:colOff>
      <xdr:row>44</xdr:row>
      <xdr:rowOff>143280</xdr:rowOff>
    </xdr:from>
    <xdr:to>
      <xdr:col>2</xdr:col>
      <xdr:colOff>170280</xdr:colOff>
      <xdr:row>47</xdr:row>
      <xdr:rowOff>142920</xdr:rowOff>
    </xdr:to>
    <xdr:pic>
      <xdr:nvPicPr>
        <xdr:cNvPr id="162" name="Image 49">
          <a:extLst>
            <a:ext uri="{FF2B5EF4-FFF2-40B4-BE49-F238E27FC236}">
              <a16:creationId xmlns:a16="http://schemas.microsoft.com/office/drawing/2014/main" id="{00000000-0008-0000-0A00-0000A2000000}"/>
            </a:ext>
          </a:extLst>
        </xdr:cNvPr>
        <xdr:cNvPicPr/>
      </xdr:nvPicPr>
      <xdr:blipFill>
        <a:blip xmlns:r="http://schemas.openxmlformats.org/officeDocument/2006/relationships" r:embed="rId1"/>
        <a:stretch/>
      </xdr:blipFill>
      <xdr:spPr>
        <a:xfrm>
          <a:off x="27000" y="6382080"/>
          <a:ext cx="525240" cy="456840"/>
        </a:xfrm>
        <a:prstGeom prst="rect">
          <a:avLst/>
        </a:prstGeom>
        <a:ln>
          <a:noFill/>
        </a:ln>
      </xdr:spPr>
    </xdr:pic>
    <xdr:clientData/>
  </xdr:twoCellAnchor>
  <xdr:twoCellAnchor editAs="oneCell">
    <xdr:from>
      <xdr:col>1</xdr:col>
      <xdr:colOff>103320</xdr:colOff>
      <xdr:row>51</xdr:row>
      <xdr:rowOff>19440</xdr:rowOff>
    </xdr:from>
    <xdr:to>
      <xdr:col>2</xdr:col>
      <xdr:colOff>119520</xdr:colOff>
      <xdr:row>52</xdr:row>
      <xdr:rowOff>61200</xdr:rowOff>
    </xdr:to>
    <xdr:sp macro="" textlink="">
      <xdr:nvSpPr>
        <xdr:cNvPr id="163" name="CustomShape 1">
          <a:extLst>
            <a:ext uri="{FF2B5EF4-FFF2-40B4-BE49-F238E27FC236}">
              <a16:creationId xmlns:a16="http://schemas.microsoft.com/office/drawing/2014/main" id="{00000000-0008-0000-0A00-0000A3000000}"/>
            </a:ext>
          </a:extLst>
        </xdr:cNvPr>
        <xdr:cNvSpPr/>
      </xdr:nvSpPr>
      <xdr:spPr>
        <a:xfrm>
          <a:off x="294120" y="7324920"/>
          <a:ext cx="207360" cy="194040"/>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112680</xdr:colOff>
      <xdr:row>84</xdr:row>
      <xdr:rowOff>105480</xdr:rowOff>
    </xdr:from>
    <xdr:to>
      <xdr:col>2</xdr:col>
      <xdr:colOff>128880</xdr:colOff>
      <xdr:row>85</xdr:row>
      <xdr:rowOff>90000</xdr:rowOff>
    </xdr:to>
    <xdr:sp macro="" textlink="">
      <xdr:nvSpPr>
        <xdr:cNvPr id="164" name="CustomShape 1">
          <a:extLst>
            <a:ext uri="{FF2B5EF4-FFF2-40B4-BE49-F238E27FC236}">
              <a16:creationId xmlns:a16="http://schemas.microsoft.com/office/drawing/2014/main" id="{00000000-0008-0000-0A00-0000A4000000}"/>
            </a:ext>
          </a:extLst>
        </xdr:cNvPr>
        <xdr:cNvSpPr/>
      </xdr:nvSpPr>
      <xdr:spPr>
        <a:xfrm>
          <a:off x="303480" y="12440160"/>
          <a:ext cx="207360" cy="194040"/>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27000</xdr:colOff>
      <xdr:row>80</xdr:row>
      <xdr:rowOff>143280</xdr:rowOff>
    </xdr:from>
    <xdr:to>
      <xdr:col>2</xdr:col>
      <xdr:colOff>170280</xdr:colOff>
      <xdr:row>83</xdr:row>
      <xdr:rowOff>142920</xdr:rowOff>
    </xdr:to>
    <xdr:pic>
      <xdr:nvPicPr>
        <xdr:cNvPr id="165" name="Image 54">
          <a:extLst>
            <a:ext uri="{FF2B5EF4-FFF2-40B4-BE49-F238E27FC236}">
              <a16:creationId xmlns:a16="http://schemas.microsoft.com/office/drawing/2014/main" id="{00000000-0008-0000-0A00-0000A5000000}"/>
            </a:ext>
          </a:extLst>
        </xdr:cNvPr>
        <xdr:cNvPicPr/>
      </xdr:nvPicPr>
      <xdr:blipFill>
        <a:blip xmlns:r="http://schemas.openxmlformats.org/officeDocument/2006/relationships" r:embed="rId1"/>
        <a:stretch/>
      </xdr:blipFill>
      <xdr:spPr>
        <a:xfrm>
          <a:off x="27000" y="11868480"/>
          <a:ext cx="525240" cy="456840"/>
        </a:xfrm>
        <a:prstGeom prst="rect">
          <a:avLst/>
        </a:prstGeom>
        <a:ln>
          <a:noFill/>
        </a:ln>
      </xdr:spPr>
    </xdr:pic>
    <xdr:clientData/>
  </xdr:twoCellAnchor>
  <xdr:twoCellAnchor editAs="oneCell">
    <xdr:from>
      <xdr:col>1</xdr:col>
      <xdr:colOff>112680</xdr:colOff>
      <xdr:row>100</xdr:row>
      <xdr:rowOff>105480</xdr:rowOff>
    </xdr:from>
    <xdr:to>
      <xdr:col>2</xdr:col>
      <xdr:colOff>128880</xdr:colOff>
      <xdr:row>101</xdr:row>
      <xdr:rowOff>90000</xdr:rowOff>
    </xdr:to>
    <xdr:sp macro="" textlink="">
      <xdr:nvSpPr>
        <xdr:cNvPr id="166" name="CustomShape 1">
          <a:extLst>
            <a:ext uri="{FF2B5EF4-FFF2-40B4-BE49-F238E27FC236}">
              <a16:creationId xmlns:a16="http://schemas.microsoft.com/office/drawing/2014/main" id="{00000000-0008-0000-0A00-0000A6000000}"/>
            </a:ext>
          </a:extLst>
        </xdr:cNvPr>
        <xdr:cNvSpPr/>
      </xdr:nvSpPr>
      <xdr:spPr>
        <a:xfrm>
          <a:off x="303480" y="14797440"/>
          <a:ext cx="207360" cy="194040"/>
        </a:xfrm>
        <a:prstGeom prst="ellipse">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45</xdr:col>
      <xdr:colOff>114480</xdr:colOff>
      <xdr:row>0</xdr:row>
      <xdr:rowOff>41760</xdr:rowOff>
    </xdr:from>
    <xdr:to>
      <xdr:col>47</xdr:col>
      <xdr:colOff>64080</xdr:colOff>
      <xdr:row>2</xdr:row>
      <xdr:rowOff>69120</xdr:rowOff>
    </xdr:to>
    <xdr:pic>
      <xdr:nvPicPr>
        <xdr:cNvPr id="167" name="Image 25">
          <a:extLst>
            <a:ext uri="{FF2B5EF4-FFF2-40B4-BE49-F238E27FC236}">
              <a16:creationId xmlns:a16="http://schemas.microsoft.com/office/drawing/2014/main" id="{00000000-0008-0000-0A00-0000A7000000}"/>
            </a:ext>
          </a:extLst>
        </xdr:cNvPr>
        <xdr:cNvPicPr/>
      </xdr:nvPicPr>
      <xdr:blipFill>
        <a:blip xmlns:r="http://schemas.openxmlformats.org/officeDocument/2006/relationships" r:embed="rId2"/>
        <a:stretch/>
      </xdr:blipFill>
      <xdr:spPr>
        <a:xfrm>
          <a:off x="8715240" y="41760"/>
          <a:ext cx="331920" cy="331920"/>
        </a:xfrm>
        <a:prstGeom prst="rect">
          <a:avLst/>
        </a:prstGeom>
        <a:ln>
          <a:noFill/>
        </a:ln>
      </xdr:spPr>
    </xdr:pic>
    <xdr:clientData/>
  </xdr:twoCellAnchor>
  <xdr:twoCellAnchor editAs="oneCell">
    <xdr:from>
      <xdr:col>45</xdr:col>
      <xdr:colOff>114480</xdr:colOff>
      <xdr:row>45</xdr:row>
      <xdr:rowOff>41760</xdr:rowOff>
    </xdr:from>
    <xdr:to>
      <xdr:col>47</xdr:col>
      <xdr:colOff>64080</xdr:colOff>
      <xdr:row>47</xdr:row>
      <xdr:rowOff>68760</xdr:rowOff>
    </xdr:to>
    <xdr:pic>
      <xdr:nvPicPr>
        <xdr:cNvPr id="168" name="Image 26">
          <a:extLst>
            <a:ext uri="{FF2B5EF4-FFF2-40B4-BE49-F238E27FC236}">
              <a16:creationId xmlns:a16="http://schemas.microsoft.com/office/drawing/2014/main" id="{00000000-0008-0000-0A00-0000A8000000}"/>
            </a:ext>
          </a:extLst>
        </xdr:cNvPr>
        <xdr:cNvPicPr/>
      </xdr:nvPicPr>
      <xdr:blipFill>
        <a:blip xmlns:r="http://schemas.openxmlformats.org/officeDocument/2006/relationships" r:embed="rId2"/>
        <a:stretch/>
      </xdr:blipFill>
      <xdr:spPr>
        <a:xfrm>
          <a:off x="8715240" y="6432840"/>
          <a:ext cx="331920" cy="331920"/>
        </a:xfrm>
        <a:prstGeom prst="rect">
          <a:avLst/>
        </a:prstGeom>
        <a:ln>
          <a:noFill/>
        </a:ln>
      </xdr:spPr>
    </xdr:pic>
    <xdr:clientData/>
  </xdr:twoCellAnchor>
  <xdr:twoCellAnchor editAs="oneCell">
    <xdr:from>
      <xdr:col>45</xdr:col>
      <xdr:colOff>114480</xdr:colOff>
      <xdr:row>81</xdr:row>
      <xdr:rowOff>41760</xdr:rowOff>
    </xdr:from>
    <xdr:to>
      <xdr:col>47</xdr:col>
      <xdr:colOff>64080</xdr:colOff>
      <xdr:row>83</xdr:row>
      <xdr:rowOff>68760</xdr:rowOff>
    </xdr:to>
    <xdr:pic>
      <xdr:nvPicPr>
        <xdr:cNvPr id="169" name="Image 27">
          <a:extLst>
            <a:ext uri="{FF2B5EF4-FFF2-40B4-BE49-F238E27FC236}">
              <a16:creationId xmlns:a16="http://schemas.microsoft.com/office/drawing/2014/main" id="{00000000-0008-0000-0A00-0000A9000000}"/>
            </a:ext>
          </a:extLst>
        </xdr:cNvPr>
        <xdr:cNvPicPr/>
      </xdr:nvPicPr>
      <xdr:blipFill>
        <a:blip xmlns:r="http://schemas.openxmlformats.org/officeDocument/2006/relationships" r:embed="rId2"/>
        <a:stretch/>
      </xdr:blipFill>
      <xdr:spPr>
        <a:xfrm>
          <a:off x="8715240" y="11919240"/>
          <a:ext cx="331920" cy="331920"/>
        </a:xfrm>
        <a:prstGeom prst="rect">
          <a:avLst/>
        </a:prstGeom>
        <a:ln>
          <a:noFill/>
        </a:ln>
      </xdr:spPr>
    </xdr:pic>
    <xdr:clientData/>
  </xdr:twoCellAnchor>
  <xdr:twoCellAnchor editAs="oneCell">
    <xdr:from>
      <xdr:col>23</xdr:col>
      <xdr:colOff>79920</xdr:colOff>
      <xdr:row>0</xdr:row>
      <xdr:rowOff>29160</xdr:rowOff>
    </xdr:from>
    <xdr:to>
      <xdr:col>26</xdr:col>
      <xdr:colOff>74160</xdr:colOff>
      <xdr:row>2</xdr:row>
      <xdr:rowOff>84960</xdr:rowOff>
    </xdr:to>
    <xdr:pic>
      <xdr:nvPicPr>
        <xdr:cNvPr id="170" name="Image 28">
          <a:extLst>
            <a:ext uri="{FF2B5EF4-FFF2-40B4-BE49-F238E27FC236}">
              <a16:creationId xmlns:a16="http://schemas.microsoft.com/office/drawing/2014/main" id="{00000000-0008-0000-0A00-0000AA000000}"/>
            </a:ext>
          </a:extLst>
        </xdr:cNvPr>
        <xdr:cNvPicPr/>
      </xdr:nvPicPr>
      <xdr:blipFill>
        <a:blip xmlns:r="http://schemas.openxmlformats.org/officeDocument/2006/relationships" r:embed="rId3"/>
        <a:stretch/>
      </xdr:blipFill>
      <xdr:spPr>
        <a:xfrm>
          <a:off x="4475880" y="29160"/>
          <a:ext cx="567720" cy="360360"/>
        </a:xfrm>
        <a:prstGeom prst="rect">
          <a:avLst/>
        </a:prstGeom>
        <a:ln>
          <a:noFill/>
        </a:ln>
      </xdr:spPr>
    </xdr:pic>
    <xdr:clientData/>
  </xdr:twoCellAnchor>
  <xdr:twoCellAnchor editAs="oneCell">
    <xdr:from>
      <xdr:col>23</xdr:col>
      <xdr:colOff>79920</xdr:colOff>
      <xdr:row>81</xdr:row>
      <xdr:rowOff>29160</xdr:rowOff>
    </xdr:from>
    <xdr:to>
      <xdr:col>26</xdr:col>
      <xdr:colOff>74160</xdr:colOff>
      <xdr:row>83</xdr:row>
      <xdr:rowOff>84960</xdr:rowOff>
    </xdr:to>
    <xdr:pic>
      <xdr:nvPicPr>
        <xdr:cNvPr id="171" name="Image 47">
          <a:extLst>
            <a:ext uri="{FF2B5EF4-FFF2-40B4-BE49-F238E27FC236}">
              <a16:creationId xmlns:a16="http://schemas.microsoft.com/office/drawing/2014/main" id="{00000000-0008-0000-0A00-0000AB000000}"/>
            </a:ext>
          </a:extLst>
        </xdr:cNvPr>
        <xdr:cNvPicPr/>
      </xdr:nvPicPr>
      <xdr:blipFill>
        <a:blip xmlns:r="http://schemas.openxmlformats.org/officeDocument/2006/relationships" r:embed="rId3"/>
        <a:stretch/>
      </xdr:blipFill>
      <xdr:spPr>
        <a:xfrm>
          <a:off x="4475880" y="11906640"/>
          <a:ext cx="567720" cy="360720"/>
        </a:xfrm>
        <a:prstGeom prst="rect">
          <a:avLst/>
        </a:prstGeom>
        <a:ln>
          <a:noFill/>
        </a:ln>
      </xdr:spPr>
    </xdr:pic>
    <xdr:clientData/>
  </xdr:twoCellAnchor>
  <xdr:twoCellAnchor editAs="oneCell">
    <xdr:from>
      <xdr:col>27</xdr:col>
      <xdr:colOff>65160</xdr:colOff>
      <xdr:row>80</xdr:row>
      <xdr:rowOff>143280</xdr:rowOff>
    </xdr:from>
    <xdr:to>
      <xdr:col>30</xdr:col>
      <xdr:colOff>45720</xdr:colOff>
      <xdr:row>83</xdr:row>
      <xdr:rowOff>131040</xdr:rowOff>
    </xdr:to>
    <xdr:pic>
      <xdr:nvPicPr>
        <xdr:cNvPr id="172" name="Image 51">
          <a:extLst>
            <a:ext uri="{FF2B5EF4-FFF2-40B4-BE49-F238E27FC236}">
              <a16:creationId xmlns:a16="http://schemas.microsoft.com/office/drawing/2014/main" id="{00000000-0008-0000-0A00-0000AC000000}"/>
            </a:ext>
          </a:extLst>
        </xdr:cNvPr>
        <xdr:cNvPicPr/>
      </xdr:nvPicPr>
      <xdr:blipFill>
        <a:blip xmlns:r="http://schemas.openxmlformats.org/officeDocument/2006/relationships" r:embed="rId4"/>
        <a:stretch/>
      </xdr:blipFill>
      <xdr:spPr>
        <a:xfrm>
          <a:off x="5225760" y="11868480"/>
          <a:ext cx="553680" cy="444960"/>
        </a:xfrm>
        <a:prstGeom prst="rect">
          <a:avLst/>
        </a:prstGeom>
        <a:ln>
          <a:noFill/>
        </a:ln>
      </xdr:spPr>
    </xdr:pic>
    <xdr:clientData/>
  </xdr:twoCellAnchor>
  <xdr:twoCellAnchor editAs="oneCell">
    <xdr:from>
      <xdr:col>23</xdr:col>
      <xdr:colOff>79920</xdr:colOff>
      <xdr:row>45</xdr:row>
      <xdr:rowOff>29160</xdr:rowOff>
    </xdr:from>
    <xdr:to>
      <xdr:col>26</xdr:col>
      <xdr:colOff>54720</xdr:colOff>
      <xdr:row>47</xdr:row>
      <xdr:rowOff>91080</xdr:rowOff>
    </xdr:to>
    <xdr:pic>
      <xdr:nvPicPr>
        <xdr:cNvPr id="173" name="Image 56">
          <a:extLst>
            <a:ext uri="{FF2B5EF4-FFF2-40B4-BE49-F238E27FC236}">
              <a16:creationId xmlns:a16="http://schemas.microsoft.com/office/drawing/2014/main" id="{00000000-0008-0000-0A00-0000AD000000}"/>
            </a:ext>
          </a:extLst>
        </xdr:cNvPr>
        <xdr:cNvPicPr/>
      </xdr:nvPicPr>
      <xdr:blipFill>
        <a:blip xmlns:r="http://schemas.openxmlformats.org/officeDocument/2006/relationships" r:embed="rId3"/>
        <a:stretch/>
      </xdr:blipFill>
      <xdr:spPr>
        <a:xfrm>
          <a:off x="4475880" y="6420240"/>
          <a:ext cx="548280" cy="366840"/>
        </a:xfrm>
        <a:prstGeom prst="rect">
          <a:avLst/>
        </a:prstGeom>
        <a:ln>
          <a:noFill/>
        </a:ln>
      </xdr:spPr>
    </xdr:pic>
    <xdr:clientData/>
  </xdr:twoCellAnchor>
  <xdr:twoCellAnchor editAs="oneCell">
    <xdr:from>
      <xdr:col>25</xdr:col>
      <xdr:colOff>141480</xdr:colOff>
      <xdr:row>31</xdr:row>
      <xdr:rowOff>86400</xdr:rowOff>
    </xdr:from>
    <xdr:to>
      <xdr:col>26</xdr:col>
      <xdr:colOff>102960</xdr:colOff>
      <xdr:row>32</xdr:row>
      <xdr:rowOff>76680</xdr:rowOff>
    </xdr:to>
    <xdr:sp macro="" textlink="">
      <xdr:nvSpPr>
        <xdr:cNvPr id="174" name="CustomShape 1">
          <a:extLst>
            <a:ext uri="{FF2B5EF4-FFF2-40B4-BE49-F238E27FC236}">
              <a16:creationId xmlns:a16="http://schemas.microsoft.com/office/drawing/2014/main" id="{00000000-0008-0000-0A00-0000AE000000}"/>
            </a:ext>
          </a:extLst>
        </xdr:cNvPr>
        <xdr:cNvSpPr/>
      </xdr:nvSpPr>
      <xdr:spPr>
        <a:xfrm>
          <a:off x="4919760" y="4477320"/>
          <a:ext cx="152640" cy="14256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20</xdr:col>
      <xdr:colOff>104760</xdr:colOff>
      <xdr:row>0</xdr:row>
      <xdr:rowOff>0</xdr:rowOff>
    </xdr:from>
    <xdr:to>
      <xdr:col>22</xdr:col>
      <xdr:colOff>115920</xdr:colOff>
      <xdr:row>2</xdr:row>
      <xdr:rowOff>117360</xdr:rowOff>
    </xdr:to>
    <xdr:pic>
      <xdr:nvPicPr>
        <xdr:cNvPr id="175" name="Image 40">
          <a:extLst>
            <a:ext uri="{FF2B5EF4-FFF2-40B4-BE49-F238E27FC236}">
              <a16:creationId xmlns:a16="http://schemas.microsoft.com/office/drawing/2014/main" id="{00000000-0008-0000-0A00-0000AF000000}"/>
            </a:ext>
          </a:extLst>
        </xdr:cNvPr>
        <xdr:cNvPicPr/>
      </xdr:nvPicPr>
      <xdr:blipFill>
        <a:blip xmlns:r="http://schemas.openxmlformats.org/officeDocument/2006/relationships" r:embed="rId5"/>
        <a:stretch/>
      </xdr:blipFill>
      <xdr:spPr>
        <a:xfrm>
          <a:off x="3927240" y="0"/>
          <a:ext cx="393480" cy="421920"/>
        </a:xfrm>
        <a:prstGeom prst="rect">
          <a:avLst/>
        </a:prstGeom>
        <a:ln>
          <a:noFill/>
        </a:ln>
      </xdr:spPr>
    </xdr:pic>
    <xdr:clientData/>
  </xdr:twoCellAnchor>
  <xdr:twoCellAnchor editAs="oneCell">
    <xdr:from>
      <xdr:col>20</xdr:col>
      <xdr:colOff>85320</xdr:colOff>
      <xdr:row>81</xdr:row>
      <xdr:rowOff>720</xdr:rowOff>
    </xdr:from>
    <xdr:to>
      <xdr:col>22</xdr:col>
      <xdr:colOff>96480</xdr:colOff>
      <xdr:row>83</xdr:row>
      <xdr:rowOff>118080</xdr:rowOff>
    </xdr:to>
    <xdr:pic>
      <xdr:nvPicPr>
        <xdr:cNvPr id="176" name="Image 43">
          <a:extLst>
            <a:ext uri="{FF2B5EF4-FFF2-40B4-BE49-F238E27FC236}">
              <a16:creationId xmlns:a16="http://schemas.microsoft.com/office/drawing/2014/main" id="{00000000-0008-0000-0A00-0000B0000000}"/>
            </a:ext>
          </a:extLst>
        </xdr:cNvPr>
        <xdr:cNvPicPr/>
      </xdr:nvPicPr>
      <xdr:blipFill>
        <a:blip xmlns:r="http://schemas.openxmlformats.org/officeDocument/2006/relationships" r:embed="rId5"/>
        <a:stretch/>
      </xdr:blipFill>
      <xdr:spPr>
        <a:xfrm>
          <a:off x="3907800" y="11878200"/>
          <a:ext cx="393480" cy="422280"/>
        </a:xfrm>
        <a:prstGeom prst="rect">
          <a:avLst/>
        </a:prstGeom>
        <a:ln>
          <a:noFill/>
        </a:ln>
      </xdr:spPr>
    </xdr:pic>
    <xdr:clientData/>
  </xdr:twoCellAnchor>
  <xdr:twoCellAnchor editAs="oneCell">
    <xdr:from>
      <xdr:col>20</xdr:col>
      <xdr:colOff>133920</xdr:colOff>
      <xdr:row>45</xdr:row>
      <xdr:rowOff>720</xdr:rowOff>
    </xdr:from>
    <xdr:to>
      <xdr:col>22</xdr:col>
      <xdr:colOff>145080</xdr:colOff>
      <xdr:row>47</xdr:row>
      <xdr:rowOff>118080</xdr:rowOff>
    </xdr:to>
    <xdr:pic>
      <xdr:nvPicPr>
        <xdr:cNvPr id="177" name="Image 44">
          <a:extLst>
            <a:ext uri="{FF2B5EF4-FFF2-40B4-BE49-F238E27FC236}">
              <a16:creationId xmlns:a16="http://schemas.microsoft.com/office/drawing/2014/main" id="{00000000-0008-0000-0A00-0000B1000000}"/>
            </a:ext>
          </a:extLst>
        </xdr:cNvPr>
        <xdr:cNvPicPr/>
      </xdr:nvPicPr>
      <xdr:blipFill>
        <a:blip xmlns:r="http://schemas.openxmlformats.org/officeDocument/2006/relationships" r:embed="rId5"/>
        <a:stretch/>
      </xdr:blipFill>
      <xdr:spPr>
        <a:xfrm>
          <a:off x="3956400" y="6391800"/>
          <a:ext cx="393480" cy="422280"/>
        </a:xfrm>
        <a:prstGeom prst="rect">
          <a:avLst/>
        </a:prstGeom>
        <a:ln>
          <a:noFill/>
        </a:ln>
      </xdr:spPr>
    </xdr:pic>
    <xdr:clientData/>
  </xdr:twoCellAnchor>
  <xdr:twoCellAnchor editAs="oneCell">
    <xdr:from>
      <xdr:col>26</xdr:col>
      <xdr:colOff>172800</xdr:colOff>
      <xdr:row>45</xdr:row>
      <xdr:rowOff>29880</xdr:rowOff>
    </xdr:from>
    <xdr:to>
      <xdr:col>30</xdr:col>
      <xdr:colOff>36360</xdr:colOff>
      <xdr:row>47</xdr:row>
      <xdr:rowOff>70200</xdr:rowOff>
    </xdr:to>
    <xdr:pic>
      <xdr:nvPicPr>
        <xdr:cNvPr id="178" name="Image 46">
          <a:extLst>
            <a:ext uri="{FF2B5EF4-FFF2-40B4-BE49-F238E27FC236}">
              <a16:creationId xmlns:a16="http://schemas.microsoft.com/office/drawing/2014/main" id="{00000000-0008-0000-0A00-0000B2000000}"/>
            </a:ext>
          </a:extLst>
        </xdr:cNvPr>
        <xdr:cNvPicPr/>
      </xdr:nvPicPr>
      <xdr:blipFill>
        <a:blip xmlns:r="http://schemas.openxmlformats.org/officeDocument/2006/relationships" r:embed="rId6"/>
        <a:stretch/>
      </xdr:blipFill>
      <xdr:spPr>
        <a:xfrm>
          <a:off x="5142240" y="6420960"/>
          <a:ext cx="627840" cy="345240"/>
        </a:xfrm>
        <a:prstGeom prst="rect">
          <a:avLst/>
        </a:prstGeom>
        <a:ln>
          <a:noFill/>
        </a:ln>
      </xdr:spPr>
    </xdr:pic>
    <xdr:clientData/>
  </xdr:twoCellAnchor>
  <xdr:twoCellAnchor editAs="oneCell">
    <xdr:from>
      <xdr:col>26</xdr:col>
      <xdr:colOff>182520</xdr:colOff>
      <xdr:row>0</xdr:row>
      <xdr:rowOff>49320</xdr:rowOff>
    </xdr:from>
    <xdr:to>
      <xdr:col>30</xdr:col>
      <xdr:colOff>46080</xdr:colOff>
      <xdr:row>2</xdr:row>
      <xdr:rowOff>89640</xdr:rowOff>
    </xdr:to>
    <xdr:pic>
      <xdr:nvPicPr>
        <xdr:cNvPr id="179" name="Image 48">
          <a:extLst>
            <a:ext uri="{FF2B5EF4-FFF2-40B4-BE49-F238E27FC236}">
              <a16:creationId xmlns:a16="http://schemas.microsoft.com/office/drawing/2014/main" id="{00000000-0008-0000-0A00-0000B3000000}"/>
            </a:ext>
          </a:extLst>
        </xdr:cNvPr>
        <xdr:cNvPicPr/>
      </xdr:nvPicPr>
      <xdr:blipFill>
        <a:blip xmlns:r="http://schemas.openxmlformats.org/officeDocument/2006/relationships" r:embed="rId6"/>
        <a:stretch/>
      </xdr:blipFill>
      <xdr:spPr>
        <a:xfrm>
          <a:off x="5151960" y="49320"/>
          <a:ext cx="627840" cy="344880"/>
        </a:xfrm>
        <a:prstGeom prst="rect">
          <a:avLst/>
        </a:prstGeom>
        <a:ln>
          <a:noFill/>
        </a:ln>
      </xdr:spPr>
    </xdr:pic>
    <xdr:clientData/>
  </xdr:twoCellAnchor>
  <xdr:oneCellAnchor>
    <xdr:from>
      <xdr:col>3</xdr:col>
      <xdr:colOff>141480</xdr:colOff>
      <xdr:row>28</xdr:row>
      <xdr:rowOff>86400</xdr:rowOff>
    </xdr:from>
    <xdr:ext cx="146148" cy="145790"/>
    <xdr:sp macro="" textlink="">
      <xdr:nvSpPr>
        <xdr:cNvPr id="31" name="CustomShape 1">
          <a:extLst>
            <a:ext uri="{FF2B5EF4-FFF2-40B4-BE49-F238E27FC236}">
              <a16:creationId xmlns:a16="http://schemas.microsoft.com/office/drawing/2014/main" id="{00000000-0008-0000-0A00-00001F000000}"/>
            </a:ext>
          </a:extLst>
        </xdr:cNvPr>
        <xdr:cNvSpPr/>
      </xdr:nvSpPr>
      <xdr:spPr>
        <a:xfrm>
          <a:off x="695485" y="3896400"/>
          <a:ext cx="146148" cy="14579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oneCellAnchor>
  <xdr:oneCellAnchor>
    <xdr:from>
      <xdr:col>3</xdr:col>
      <xdr:colOff>141480</xdr:colOff>
      <xdr:row>31</xdr:row>
      <xdr:rowOff>86400</xdr:rowOff>
    </xdr:from>
    <xdr:ext cx="146148" cy="145790"/>
    <xdr:sp macro="" textlink="">
      <xdr:nvSpPr>
        <xdr:cNvPr id="32" name="CustomShape 1">
          <a:extLst>
            <a:ext uri="{FF2B5EF4-FFF2-40B4-BE49-F238E27FC236}">
              <a16:creationId xmlns:a16="http://schemas.microsoft.com/office/drawing/2014/main" id="{00000000-0008-0000-0A00-000020000000}"/>
            </a:ext>
          </a:extLst>
        </xdr:cNvPr>
        <xdr:cNvSpPr/>
      </xdr:nvSpPr>
      <xdr:spPr>
        <a:xfrm>
          <a:off x="695485" y="3896400"/>
          <a:ext cx="146148" cy="14579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oneCellAnchor>
  <xdr:oneCellAnchor>
    <xdr:from>
      <xdr:col>25</xdr:col>
      <xdr:colOff>141480</xdr:colOff>
      <xdr:row>16</xdr:row>
      <xdr:rowOff>86400</xdr:rowOff>
    </xdr:from>
    <xdr:ext cx="146148" cy="145790"/>
    <xdr:sp macro="" textlink="">
      <xdr:nvSpPr>
        <xdr:cNvPr id="33" name="CustomShape 1">
          <a:extLst>
            <a:ext uri="{FF2B5EF4-FFF2-40B4-BE49-F238E27FC236}">
              <a16:creationId xmlns:a16="http://schemas.microsoft.com/office/drawing/2014/main" id="{00000000-0008-0000-0A00-000021000000}"/>
            </a:ext>
          </a:extLst>
        </xdr:cNvPr>
        <xdr:cNvSpPr/>
      </xdr:nvSpPr>
      <xdr:spPr>
        <a:xfrm>
          <a:off x="695485" y="3896400"/>
          <a:ext cx="146148" cy="14579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oneCellAnchor>
  <xdr:oneCellAnchor>
    <xdr:from>
      <xdr:col>25</xdr:col>
      <xdr:colOff>141480</xdr:colOff>
      <xdr:row>19</xdr:row>
      <xdr:rowOff>86400</xdr:rowOff>
    </xdr:from>
    <xdr:ext cx="146148" cy="145790"/>
    <xdr:sp macro="" textlink="">
      <xdr:nvSpPr>
        <xdr:cNvPr id="34" name="CustomShape 1">
          <a:extLst>
            <a:ext uri="{FF2B5EF4-FFF2-40B4-BE49-F238E27FC236}">
              <a16:creationId xmlns:a16="http://schemas.microsoft.com/office/drawing/2014/main" id="{00000000-0008-0000-0A00-000022000000}"/>
            </a:ext>
          </a:extLst>
        </xdr:cNvPr>
        <xdr:cNvSpPr/>
      </xdr:nvSpPr>
      <xdr:spPr>
        <a:xfrm>
          <a:off x="695485" y="3886681"/>
          <a:ext cx="146148" cy="14579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oneCellAnchor>
  <xdr:oneCellAnchor>
    <xdr:from>
      <xdr:col>25</xdr:col>
      <xdr:colOff>141480</xdr:colOff>
      <xdr:row>22</xdr:row>
      <xdr:rowOff>86400</xdr:rowOff>
    </xdr:from>
    <xdr:ext cx="146148" cy="145790"/>
    <xdr:sp macro="" textlink="">
      <xdr:nvSpPr>
        <xdr:cNvPr id="35" name="CustomShape 1">
          <a:extLst>
            <a:ext uri="{FF2B5EF4-FFF2-40B4-BE49-F238E27FC236}">
              <a16:creationId xmlns:a16="http://schemas.microsoft.com/office/drawing/2014/main" id="{00000000-0008-0000-0A00-000023000000}"/>
            </a:ext>
          </a:extLst>
        </xdr:cNvPr>
        <xdr:cNvSpPr/>
      </xdr:nvSpPr>
      <xdr:spPr>
        <a:xfrm>
          <a:off x="695485" y="3886681"/>
          <a:ext cx="146148" cy="14579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oneCellAnchor>
  <xdr:oneCellAnchor>
    <xdr:from>
      <xdr:col>25</xdr:col>
      <xdr:colOff>141480</xdr:colOff>
      <xdr:row>25</xdr:row>
      <xdr:rowOff>86400</xdr:rowOff>
    </xdr:from>
    <xdr:ext cx="146148" cy="145790"/>
    <xdr:sp macro="" textlink="">
      <xdr:nvSpPr>
        <xdr:cNvPr id="36" name="CustomShape 1">
          <a:extLst>
            <a:ext uri="{FF2B5EF4-FFF2-40B4-BE49-F238E27FC236}">
              <a16:creationId xmlns:a16="http://schemas.microsoft.com/office/drawing/2014/main" id="{00000000-0008-0000-0A00-000024000000}"/>
            </a:ext>
          </a:extLst>
        </xdr:cNvPr>
        <xdr:cNvSpPr/>
      </xdr:nvSpPr>
      <xdr:spPr>
        <a:xfrm>
          <a:off x="695485" y="3886681"/>
          <a:ext cx="146148" cy="145790"/>
        </a:xfrm>
        <a:prstGeom prst="rect">
          <a:avLst/>
        </a:prstGeom>
        <a:solidFill>
          <a:schemeClr val="accent2"/>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2020\Gestion_CFPP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FS-DGISS\DA-Autonomie-Dossiers\Conf&#233;rence%20des%20financeurs\6%20-%20Appels%20&#224;%20projet\BDD\Liste_projet\BDD_Listing_Proj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DGISS\DA-Autonomie-Dossiers\Conf&#233;rence%20des%20financeurs\6%20-%20Appels%20&#224;%20projet\2019\002_JALMAV\Dossier_de_candidature_2019%20JALMALV-Morbih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urs"/>
      <sheetName val="Projets"/>
      <sheetName val="Resultats"/>
      <sheetName val="Territoires"/>
      <sheetName val="Gestion_CFPPA"/>
    </sheetNames>
    <sheetDataSet>
      <sheetData sheetId="0"/>
      <sheetData sheetId="1">
        <row r="1">
          <cell r="A1" t="str">
            <v>nom_projet</v>
          </cell>
          <cell r="B1" t="str">
            <v>Code_projet</v>
          </cell>
          <cell r="C1" t="str">
            <v>Nom_porteur</v>
          </cell>
          <cell r="D1" t="str">
            <v>Code_porteur</v>
          </cell>
        </row>
        <row r="2">
          <cell r="A2" t="str">
            <v>complément de salaire du dgs</v>
          </cell>
          <cell r="B2" t="str">
            <v>PR_001</v>
          </cell>
          <cell r="C2" t="str">
            <v>Ville de brest</v>
          </cell>
          <cell r="D2" t="str">
            <v>P001</v>
          </cell>
        </row>
        <row r="3">
          <cell r="A3" t="str">
            <v>Ateliers Habitat</v>
          </cell>
          <cell r="B3" t="str">
            <v>PR_002</v>
          </cell>
          <cell r="C3" t="str">
            <v>SOLIHA</v>
          </cell>
          <cell r="D3" t="str">
            <v>P002</v>
          </cell>
        </row>
      </sheetData>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urs"/>
      <sheetName val="Projet"/>
      <sheetName val="Projet_old"/>
    </sheetNames>
    <sheetDataSet>
      <sheetData sheetId="0" refreshError="1"/>
      <sheetData sheetId="1">
        <row r="1">
          <cell r="A1" t="str">
            <v>CCT</v>
          </cell>
          <cell r="B1" t="str">
            <v>Porteur</v>
          </cell>
          <cell r="C1" t="str">
            <v>Nom du projet</v>
          </cell>
          <cell r="D1" t="str">
            <v>Date de réception</v>
          </cell>
          <cell r="E1" t="str">
            <v>Code Projet</v>
          </cell>
        </row>
        <row r="2">
          <cell r="A2" t="str">
            <v>ARC SUD BRETAGNEParcours d'initiation à l'Informatique pour seniors débutants et ateliers pour seniors en perfectionnement</v>
          </cell>
          <cell r="B2" t="str">
            <v>ARC SUD BRETAGNE</v>
          </cell>
          <cell r="C2" t="str">
            <v>Parcours d'initiation à l'Informatique pour seniors débutants et ateliers pour seniors en perfectionnement</v>
          </cell>
          <cell r="D2">
            <v>43466</v>
          </cell>
          <cell r="E2" t="str">
            <v>AC001</v>
          </cell>
        </row>
        <row r="3">
          <cell r="A3" t="str">
            <v>Association clinique des Augustines de MalestroitAteliers créatifs et de mémoire pour la prévention du suicide chez les personnes âgées isolées</v>
          </cell>
          <cell r="B3" t="str">
            <v>Association clinique des Augustines de Malestroit</v>
          </cell>
          <cell r="C3" t="str">
            <v>Ateliers créatifs et de mémoire pour la prévention du suicide chez les personnes âgées isolées</v>
          </cell>
          <cell r="D3">
            <v>43495</v>
          </cell>
          <cell r="E3" t="str">
            <v>AC003</v>
          </cell>
        </row>
        <row r="4">
          <cell r="A4" t="str">
            <v>EHPAD Virginie DANIONBistrot Mémoire des amis au Pays de Mauron</v>
          </cell>
          <cell r="B4" t="str">
            <v>EHPAD Virginie DANION</v>
          </cell>
          <cell r="C4" t="str">
            <v>Bistrot Mémoire des amis au Pays de Mauron</v>
          </cell>
          <cell r="D4">
            <v>43495</v>
          </cell>
          <cell r="E4" t="str">
            <v>AC004</v>
          </cell>
        </row>
        <row r="5">
          <cell r="A5" t="str">
            <v>Association clinique des Augustines de MalestroitBistrot Mémoire de Malestroit</v>
          </cell>
          <cell r="B5" t="str">
            <v>Association clinique des Augustines de Malestroit</v>
          </cell>
          <cell r="C5" t="str">
            <v>Bistrot Mémoire de Malestroit</v>
          </cell>
          <cell r="D5">
            <v>43495</v>
          </cell>
          <cell r="E5" t="str">
            <v>AC005</v>
          </cell>
        </row>
        <row r="6">
          <cell r="A6" t="str">
            <v>KINE OUEST PREVENTIONProgramme Equilibr’Age (prévention des chutes chez les personnes âgées) 2019 décliné pour 2 publics : seniors à domicile GIR 6 et personnes âgées fragiles GIR 5</v>
          </cell>
          <cell r="B6" t="str">
            <v>KINE OUEST PREVENTION</v>
          </cell>
          <cell r="C6" t="str">
            <v>Programme Equilibr’Age (prévention des chutes chez les personnes âgées) 2019 décliné pour 2 publics : seniors à domicile GIR 6 et personnes âgées fragiles GIR 5</v>
          </cell>
          <cell r="D6">
            <v>43497</v>
          </cell>
          <cell r="E6" t="str">
            <v>AC008</v>
          </cell>
        </row>
        <row r="7">
          <cell r="A7" t="str">
            <v>Centre de prévention Bien Vieillir Agirc-Arrco BretagneCampagnes de prévention pour la santé des seniors dans le Morbihan</v>
          </cell>
          <cell r="B7" t="str">
            <v>Centre de prévention Bien Vieillir Agirc-Arrco Bretagne</v>
          </cell>
          <cell r="C7" t="str">
            <v>Campagnes de prévention pour la santé des seniors dans le Morbihan</v>
          </cell>
          <cell r="D7">
            <v>43500</v>
          </cell>
          <cell r="E7" t="str">
            <v>AC009</v>
          </cell>
        </row>
        <row r="8">
          <cell r="A8" t="str">
            <v>IREPS BRETAGNE LES AMOURS DES SENIORS A VANNES</v>
          </cell>
          <cell r="B8" t="str">
            <v>IREPS BRETAGNE</v>
          </cell>
          <cell r="C8" t="str">
            <v>LES AMOURS DES SENIORS A VANNES</v>
          </cell>
          <cell r="D8">
            <v>43501</v>
          </cell>
          <cell r="E8" t="str">
            <v>AC010</v>
          </cell>
        </row>
        <row r="9">
          <cell r="A9" t="str">
            <v>IREPS BRETAGNE BIEN VIEILLIR APRES L'ESAT A PLOERMEL</v>
          </cell>
          <cell r="B9" t="str">
            <v>IREPS BRETAGNE</v>
          </cell>
          <cell r="C9" t="str">
            <v>BIEN VIEILLIR APRES L'ESAT A PLOERMEL</v>
          </cell>
          <cell r="D9">
            <v>43501</v>
          </cell>
          <cell r="E9" t="str">
            <v>AC011</v>
          </cell>
        </row>
        <row r="10">
          <cell r="A10" t="str">
            <v>ASSA (Association Santé Sport Adapté)Programme d'activité physique pour personnes âgées (PAPPA)</v>
          </cell>
          <cell r="B10" t="str">
            <v>ASSA (Association Santé Sport Adapté)</v>
          </cell>
          <cell r="C10" t="str">
            <v>Programme d'activité physique pour personnes âgées (PAPPA)</v>
          </cell>
          <cell r="D10">
            <v>43501</v>
          </cell>
          <cell r="E10" t="str">
            <v>AC012</v>
          </cell>
        </row>
        <row r="11">
          <cell r="A11" t="str">
            <v>PETR Pays de Ploërmel-Cœur de Bretagne - Service Espace Autonomie Est MorbihanAction de soutien psychologique à destination des personnes âgées fragilisées du territoire Est Morbihan</v>
          </cell>
          <cell r="B11" t="str">
            <v>PETR Pays de Ploërmel-Cœur de Bretagne - Service Espace Autonomie Est Morbihan</v>
          </cell>
          <cell r="C11" t="str">
            <v>Action de soutien psychologique à destination des personnes âgées fragilisées du territoire Est Morbihan</v>
          </cell>
          <cell r="D11">
            <v>43501</v>
          </cell>
          <cell r="E11" t="str">
            <v>AC013</v>
          </cell>
        </row>
        <row r="12">
          <cell r="A12" t="str">
            <v>Association Siel BleuAp'aidant</v>
          </cell>
          <cell r="B12" t="str">
            <v>Association Siel Bleu</v>
          </cell>
          <cell r="C12" t="str">
            <v>Ap'aidant</v>
          </cell>
          <cell r="D12">
            <v>43501</v>
          </cell>
          <cell r="E12" t="str">
            <v>AC016</v>
          </cell>
        </row>
        <row r="13">
          <cell r="A13" t="str">
            <v>Association Siel BleuEquilibre en Bleu</v>
          </cell>
          <cell r="B13" t="str">
            <v>Association Siel Bleu</v>
          </cell>
          <cell r="C13" t="str">
            <v>Equilibre en Bleu</v>
          </cell>
          <cell r="D13">
            <v>43501</v>
          </cell>
          <cell r="E13" t="str">
            <v>AC017</v>
          </cell>
        </row>
        <row r="14">
          <cell r="A14" t="str">
            <v>COMITE DEPARTEMENTAL EPGV 56PREVENTION DES CHUTES POUR PRESERVER L'AUTONOMIE DES RETRAITES</v>
          </cell>
          <cell r="B14" t="str">
            <v>COMITE DEPARTEMENTAL EPGV 56</v>
          </cell>
          <cell r="C14" t="str">
            <v>PREVENTION DES CHUTES POUR PRESERVER L'AUTONOMIE DES RETRAITES</v>
          </cell>
          <cell r="D14">
            <v>43501</v>
          </cell>
          <cell r="E14" t="str">
            <v>AC018</v>
          </cell>
        </row>
        <row r="15">
          <cell r="A15" t="str">
            <v>BRAIN UP ASSOCIATIONFormation « Bienvenue à la Retraite »</v>
          </cell>
          <cell r="B15" t="str">
            <v>BRAIN UP ASSOCIATION</v>
          </cell>
          <cell r="C15" t="str">
            <v>Formation « Bienvenue à la Retraite »</v>
          </cell>
          <cell r="D15">
            <v>43503</v>
          </cell>
          <cell r="E15" t="str">
            <v>AC019</v>
          </cell>
        </row>
        <row r="16">
          <cell r="A16" t="str">
            <v>BRAIN UP ASSOCIATIONLa mémoire : pourquoi et comment la stimuler ?</v>
          </cell>
          <cell r="B16" t="str">
            <v>BRAIN UP ASSOCIATION</v>
          </cell>
          <cell r="C16" t="str">
            <v>La mémoire : pourquoi et comment la stimuler ?</v>
          </cell>
          <cell r="D16">
            <v>43503</v>
          </cell>
          <cell r="E16" t="str">
            <v>AC020</v>
          </cell>
        </row>
        <row r="17">
          <cell r="A17" t="str">
            <v>BRAIN UP ASSOCIATION"L’équilibre alimentaire et le plaisir de manger"</v>
          </cell>
          <cell r="B17" t="str">
            <v>BRAIN UP ASSOCIATION</v>
          </cell>
          <cell r="C17" t="str">
            <v>"L’équilibre alimentaire et le plaisir de manger"</v>
          </cell>
          <cell r="D17">
            <v>43503</v>
          </cell>
          <cell r="E17" t="str">
            <v>AC021</v>
          </cell>
        </row>
        <row r="18">
          <cell r="A18" t="str">
            <v>BRAIN UP ASSOCIATION"Être aidant, être aidé"</v>
          </cell>
          <cell r="B18" t="str">
            <v>BRAIN UP ASSOCIATION</v>
          </cell>
          <cell r="C18" t="str">
            <v>"Être aidant, être aidé"</v>
          </cell>
          <cell r="D18">
            <v>43503</v>
          </cell>
          <cell r="E18" t="str">
            <v>AC022</v>
          </cell>
        </row>
        <row r="19">
          <cell r="A19" t="str">
            <v>BRAIN UP ASSOCIATIONPlaisir, sécurité et sérénité au volant</v>
          </cell>
          <cell r="B19" t="str">
            <v>BRAIN UP ASSOCIATION</v>
          </cell>
          <cell r="C19" t="str">
            <v>Plaisir, sécurité et sérénité au volant</v>
          </cell>
          <cell r="D19">
            <v>43466</v>
          </cell>
          <cell r="E19" t="str">
            <v>AC023</v>
          </cell>
        </row>
        <row r="20">
          <cell r="A20" t="str">
            <v>BRAIN UP ASSOCIATIONLe sommeil : Mieux le comprendre, mieux le gérer</v>
          </cell>
          <cell r="B20" t="str">
            <v>BRAIN UP ASSOCIATION</v>
          </cell>
          <cell r="C20" t="str">
            <v>Le sommeil : Mieux le comprendre, mieux le gérer</v>
          </cell>
          <cell r="D20">
            <v>43503</v>
          </cell>
          <cell r="E20" t="str">
            <v>AC024</v>
          </cell>
        </row>
        <row r="21">
          <cell r="A21" t="str">
            <v>A la Découverte de l'Age Libre- ADALla D-marche, une invitation à augmenter durablement son nombre de pas au quotidien</v>
          </cell>
          <cell r="B21" t="str">
            <v>A la Découverte de l'Age Libre- ADAL</v>
          </cell>
          <cell r="C21" t="str">
            <v>la D-marche, une invitation à augmenter durablement son nombre de pas au quotidien</v>
          </cell>
          <cell r="D21">
            <v>43503</v>
          </cell>
          <cell r="E21" t="str">
            <v>AC026</v>
          </cell>
        </row>
        <row r="22">
          <cell r="A22" t="str">
            <v>ASSAD Du Pays De RedonCafé des aidants. Ouverture sur Redon</v>
          </cell>
          <cell r="B22" t="str">
            <v>ASSAD Du Pays De Redon</v>
          </cell>
          <cell r="C22" t="str">
            <v>Café des aidants. Ouverture sur Redon</v>
          </cell>
          <cell r="D22">
            <v>43503</v>
          </cell>
          <cell r="E22" t="str">
            <v>AC027</v>
          </cell>
        </row>
        <row r="23">
          <cell r="A23" t="str">
            <v>LES MULOTSPasseport E-démarches</v>
          </cell>
          <cell r="B23" t="str">
            <v>LES MULOTS</v>
          </cell>
          <cell r="C23" t="str">
            <v>Passeport E-démarches</v>
          </cell>
          <cell r="D23">
            <v>43503</v>
          </cell>
          <cell r="E23" t="str">
            <v>AC028</v>
          </cell>
        </row>
        <row r="24">
          <cell r="A24" t="str">
            <v>Association Les Yeux ouvertsSANTE GLOBALE - BIEN VIEILLIR</v>
          </cell>
          <cell r="B24" t="str">
            <v>Association Les Yeux ouverts</v>
          </cell>
          <cell r="C24" t="str">
            <v>SANTE GLOBALE - BIEN VIEILLIR</v>
          </cell>
          <cell r="D24">
            <v>43503</v>
          </cell>
          <cell r="E24" t="str">
            <v>AC029</v>
          </cell>
        </row>
        <row r="25">
          <cell r="A25" t="str">
            <v>KASSIOPEELA MAISON DES AIDANTS DE CAUDAN</v>
          </cell>
          <cell r="B25" t="str">
            <v>KASSIOPEE</v>
          </cell>
          <cell r="C25" t="str">
            <v>LA MAISON DES AIDANTS DE CAUDAN</v>
          </cell>
          <cell r="D25">
            <v>43503</v>
          </cell>
          <cell r="E25" t="str">
            <v>AC030</v>
          </cell>
        </row>
        <row r="26">
          <cell r="A26" t="str">
            <v>Centre d'Accès au Droit Nord MorbihanRapprocher le droit des aînés, rapprocher les aînés de leurs droits</v>
          </cell>
          <cell r="B26" t="str">
            <v>Centre d'Accès au Droit Nord Morbihan</v>
          </cell>
          <cell r="C26" t="str">
            <v>Rapprocher le droit des aînés, rapprocher les aînés de leurs droits</v>
          </cell>
          <cell r="D26">
            <v>43503</v>
          </cell>
          <cell r="E26" t="str">
            <v>AC031</v>
          </cell>
        </row>
        <row r="27">
          <cell r="A27" t="str">
            <v>CCAS BRECHORGANISATION DE LA SEMAINE BLEUE 2019</v>
          </cell>
          <cell r="B27" t="str">
            <v>CCAS BRECH</v>
          </cell>
          <cell r="C27" t="str">
            <v>ORGANISATION DE LA SEMAINE BLEUE 2019</v>
          </cell>
          <cell r="D27">
            <v>43503</v>
          </cell>
          <cell r="E27" t="str">
            <v>AC033</v>
          </cell>
        </row>
        <row r="28">
          <cell r="A28" t="str">
            <v>Fédération des Centres Sociaux de BretagneAtelier "Vivre une retraite active et citoyenne"</v>
          </cell>
          <cell r="B28" t="str">
            <v>Fédération des Centres Sociaux de Bretagne</v>
          </cell>
          <cell r="C28" t="str">
            <v>Atelier "Vivre une retraite active et citoyenne"</v>
          </cell>
          <cell r="D28">
            <v>43503</v>
          </cell>
          <cell r="E28" t="str">
            <v>AC034</v>
          </cell>
        </row>
        <row r="29">
          <cell r="A29" t="str">
            <v>Fédération des Centres Sociaux de BretagnePermanences numériques</v>
          </cell>
          <cell r="B29" t="str">
            <v>Fédération des Centres Sociaux de Bretagne</v>
          </cell>
          <cell r="C29" t="str">
            <v>Permanences numériques</v>
          </cell>
          <cell r="D29">
            <v>43503</v>
          </cell>
          <cell r="E29" t="str">
            <v>AC035</v>
          </cell>
        </row>
        <row r="30">
          <cell r="A30" t="str">
            <v>CCAS de VannesInitiation au numérique auprès du public personnes âgées</v>
          </cell>
          <cell r="B30" t="str">
            <v>CCAS de Vannes</v>
          </cell>
          <cell r="C30" t="str">
            <v>Initiation au numérique auprès du public personnes âgées</v>
          </cell>
          <cell r="D30">
            <v>43503</v>
          </cell>
          <cell r="E30" t="str">
            <v>AC036</v>
          </cell>
        </row>
        <row r="31">
          <cell r="A31" t="str">
            <v>CCAS de VannesProjet "Bien dans sa tête, bien dans son corps"</v>
          </cell>
          <cell r="B31" t="str">
            <v>CCAS de Vannes</v>
          </cell>
          <cell r="C31" t="str">
            <v>Projet "Bien dans sa tête, bien dans son corps"</v>
          </cell>
          <cell r="D31">
            <v>43503</v>
          </cell>
          <cell r="E31" t="str">
            <v>AC037</v>
          </cell>
        </row>
        <row r="32">
          <cell r="A32" t="str">
            <v>CCAS de VannesProjet d'accompagnement et de soutien au bénévolat et au volontariat</v>
          </cell>
          <cell r="B32" t="str">
            <v>CCAS de Vannes</v>
          </cell>
          <cell r="C32" t="str">
            <v>Projet d'accompagnement et de soutien au bénévolat et au volontariat</v>
          </cell>
          <cell r="D32">
            <v>43503</v>
          </cell>
          <cell r="E32" t="str">
            <v>AC038</v>
          </cell>
        </row>
        <row r="33">
          <cell r="A33" t="str">
            <v>Patronage Laique de Lorient - Centre social du PolygoneVieillir en citoyen. Des RDV pour les séniors</v>
          </cell>
          <cell r="B33" t="str">
            <v>Patronage Laique de Lorient - Centre social du Polygone</v>
          </cell>
          <cell r="C33" t="str">
            <v>Vieillir en citoyen. Des RDV pour les séniors</v>
          </cell>
          <cell r="D33">
            <v>43503</v>
          </cell>
          <cell r="E33" t="str">
            <v>AC039</v>
          </cell>
        </row>
        <row r="34">
          <cell r="A34" t="str">
            <v>ASSOCIATION DES CENTRES DE SOINS ALLAIRE MALANSACBOUGER ET S'EPANOUIR DANS SON TERRITOIRE</v>
          </cell>
          <cell r="B34" t="str">
            <v>ASSOCIATION DES CENTRES DE SOINS ALLAIRE MALANSAC</v>
          </cell>
          <cell r="C34" t="str">
            <v>BOUGER ET S'EPANOUIR DANS SON TERRITOIRE</v>
          </cell>
          <cell r="D34">
            <v>43503</v>
          </cell>
          <cell r="E34" t="str">
            <v>AC040</v>
          </cell>
        </row>
        <row r="35">
          <cell r="A35" t="str">
            <v>CIAS DE PLOERMELLES PERSONNES AGEES BOUGENT A PLOERMEL COMMUNAUTE !</v>
          </cell>
          <cell r="B35" t="str">
            <v>CIAS DE PLOERMEL</v>
          </cell>
          <cell r="C35" t="str">
            <v>LES PERSONNES AGEES BOUGENT A PLOERMEL COMMUNAUTE !</v>
          </cell>
          <cell r="D35">
            <v>43503</v>
          </cell>
          <cell r="E35" t="str">
            <v>AC041</v>
          </cell>
        </row>
        <row r="36">
          <cell r="A36" t="str">
            <v>APPUI AUX PROFESSIONNELS DE SANTEBienvenue à la Retraite</v>
          </cell>
          <cell r="B36" t="str">
            <v>APPUI AUX PROFESSIONNELS DE SANTE</v>
          </cell>
          <cell r="C36" t="str">
            <v>Bienvenue à la Retraite</v>
          </cell>
          <cell r="D36">
            <v>43503</v>
          </cell>
          <cell r="E36" t="str">
            <v>AC042</v>
          </cell>
        </row>
        <row r="37">
          <cell r="A37" t="str">
            <v>APPUI AUX PROFESSIONNELS DE SANTEBistrot Mémoire</v>
          </cell>
          <cell r="B37" t="str">
            <v>APPUI AUX PROFESSIONNELS DE SANTE</v>
          </cell>
          <cell r="C37" t="str">
            <v>Bistrot Mémoire</v>
          </cell>
          <cell r="D37">
            <v>43503</v>
          </cell>
          <cell r="E37" t="str">
            <v>AC043</v>
          </cell>
        </row>
        <row r="38">
          <cell r="A38" t="str">
            <v>APPUI AUX PROFESSIONNELS DE SANTEAteliers Nutrition</v>
          </cell>
          <cell r="B38" t="str">
            <v>APPUI AUX PROFESSIONNELS DE SANTE</v>
          </cell>
          <cell r="C38" t="str">
            <v>Ateliers Nutrition</v>
          </cell>
          <cell r="D38">
            <v>43503</v>
          </cell>
          <cell r="E38" t="str">
            <v>AC044</v>
          </cell>
        </row>
        <row r="39">
          <cell r="A39" t="str">
            <v>APPUI AUX PROFESSIONNELS DE SANTELes dispositions juridiques pour garantir ses choix de vie</v>
          </cell>
          <cell r="B39" t="str">
            <v>APPUI AUX PROFESSIONNELS DE SANTE</v>
          </cell>
          <cell r="C39" t="str">
            <v>Les dispositions juridiques pour garantir ses choix de vie</v>
          </cell>
          <cell r="D39">
            <v>43503</v>
          </cell>
          <cell r="E39" t="str">
            <v>AC045</v>
          </cell>
        </row>
        <row r="40">
          <cell r="A40" t="str">
            <v>Profession Sport 56Aide au maintien de l'autonomie de la personne, lutte contre l'isolement et sensibilisation à la nutrition sur la commune de Kerfourn et avoisinantes</v>
          </cell>
          <cell r="B40" t="str">
            <v>Profession Sport 56</v>
          </cell>
          <cell r="C40" t="str">
            <v>Aide au maintien de l'autonomie de la personne, lutte contre l'isolement et sensibilisation à la nutrition sur la commune de Kerfourn et avoisinantes</v>
          </cell>
          <cell r="D40">
            <v>43504</v>
          </cell>
          <cell r="E40" t="str">
            <v>AC046</v>
          </cell>
        </row>
        <row r="41">
          <cell r="A41" t="str">
            <v>Profession Sport 56Aide au maintien de l'autonomie de la personne, lutte contre l'isolement et sensibilisation à la nutrition</v>
          </cell>
          <cell r="B41" t="str">
            <v>Profession Sport 56</v>
          </cell>
          <cell r="C41" t="str">
            <v>Aide au maintien de l'autonomie de la personne, lutte contre l'isolement et sensibilisation à la nutrition</v>
          </cell>
          <cell r="D41">
            <v>43504</v>
          </cell>
          <cell r="E41" t="str">
            <v>AC047</v>
          </cell>
        </row>
        <row r="42">
          <cell r="A42" t="str">
            <v>Caisse Primaire d'Assurance Maladie du Morbihan (CPAM)Prévention seniors: adopter les bons gestes santé pour bien vieillir</v>
          </cell>
          <cell r="B42" t="str">
            <v>Caisse Primaire d'Assurance Maladie du Morbihan (CPAM)</v>
          </cell>
          <cell r="C42" t="str">
            <v>Prévention seniors: adopter les bons gestes santé pour bien vieillir</v>
          </cell>
          <cell r="D42">
            <v>43504</v>
          </cell>
          <cell r="E42" t="str">
            <v>AC048</v>
          </cell>
        </row>
        <row r="43">
          <cell r="A43" t="str">
            <v>MAISON POUR TOUSLe vieillissement - Dire, Se dire, Le Dire</v>
          </cell>
          <cell r="B43" t="str">
            <v>MAISON POUR TOUS</v>
          </cell>
          <cell r="C43" t="str">
            <v>Le vieillissement - Dire, Se dire, Le Dire</v>
          </cell>
          <cell r="D43">
            <v>43504</v>
          </cell>
          <cell r="E43" t="str">
            <v>AC049</v>
          </cell>
        </row>
        <row r="44">
          <cell r="A44" t="str">
            <v>MAISON POUR TOUSSolidarité citoyenne et lutte contre l'isolement des personnes âgées</v>
          </cell>
          <cell r="B44" t="str">
            <v>MAISON POUR TOUS</v>
          </cell>
          <cell r="C44" t="str">
            <v>Solidarité citoyenne et lutte contre l'isolement des personnes âgées</v>
          </cell>
          <cell r="D44">
            <v>43504</v>
          </cell>
          <cell r="E44" t="str">
            <v>AC050</v>
          </cell>
        </row>
        <row r="45">
          <cell r="A45" t="str">
            <v>Mutualité Retraite 29-56Halte-répit - Lieu d'accueil pour personnes atteintes de maladies neurodégénératives</v>
          </cell>
          <cell r="B45" t="str">
            <v>Mutualité Retraite 29-56</v>
          </cell>
          <cell r="C45" t="str">
            <v>Halte-répit - Lieu d'accueil pour personnes atteintes de maladies neurodégénératives</v>
          </cell>
          <cell r="D45">
            <v>43504</v>
          </cell>
          <cell r="E45" t="str">
            <v>AC051</v>
          </cell>
        </row>
        <row r="46">
          <cell r="A46" t="str">
            <v>Mutualité Retraite 29-56Prévention des pertes mnésiques et du déclin cognitif</v>
          </cell>
          <cell r="B46" t="str">
            <v>Mutualité Retraite 29-56</v>
          </cell>
          <cell r="C46" t="str">
            <v>Prévention des pertes mnésiques et du déclin cognitif</v>
          </cell>
          <cell r="D46">
            <v>43504</v>
          </cell>
          <cell r="E46" t="str">
            <v>AC052</v>
          </cell>
        </row>
        <row r="47">
          <cell r="A47" t="str">
            <v>Mutualité Retraite 29-56Psychomotricité et prévention du vieillissement</v>
          </cell>
          <cell r="B47" t="str">
            <v>Mutualité Retraite 29-56</v>
          </cell>
          <cell r="C47" t="str">
            <v>Psychomotricité et prévention du vieillissement</v>
          </cell>
          <cell r="D47">
            <v>43504</v>
          </cell>
          <cell r="E47" t="str">
            <v>AC053</v>
          </cell>
        </row>
        <row r="48">
          <cell r="A48" t="str">
            <v>Mutualité Retraite 29-56Prévention des troubles neuro dégénératifs et du vieillissement par l'activité physique</v>
          </cell>
          <cell r="B48" t="str">
            <v>Mutualité Retraite 29-56</v>
          </cell>
          <cell r="C48" t="str">
            <v>Prévention des troubles neuro dégénératifs et du vieillissement par l'activité physique</v>
          </cell>
          <cell r="D48">
            <v>43504</v>
          </cell>
          <cell r="E48" t="str">
            <v>AC054</v>
          </cell>
        </row>
        <row r="49">
          <cell r="A49" t="str">
            <v>Mutualité Française Finistère Morbihan ALCAT 56Habitat, l'information et la sensibilisation "au bien vieillir chez soi"</v>
          </cell>
          <cell r="B49" t="str">
            <v>Mutualité Française Finistère Morbihan ALCAT 56</v>
          </cell>
          <cell r="C49" t="str">
            <v>Habitat, l'information et la sensibilisation "au bien vieillir chez soi"</v>
          </cell>
          <cell r="D49">
            <v>43504</v>
          </cell>
          <cell r="E49" t="str">
            <v>AC055</v>
          </cell>
        </row>
        <row r="50">
          <cell r="A50" t="str">
            <v>Mutualité Retraite 29-56L'alimentation, l'allié pour vieillir en bonne santé</v>
          </cell>
          <cell r="B50" t="str">
            <v>Mutualité Retraite 29-56</v>
          </cell>
          <cell r="C50" t="str">
            <v>L'alimentation, l'allié pour vieillir en bonne santé</v>
          </cell>
          <cell r="D50">
            <v>43504</v>
          </cell>
          <cell r="E50" t="str">
            <v>AC056</v>
          </cell>
        </row>
        <row r="51">
          <cell r="A51" t="str">
            <v>ARC SUD BRETAGNE"PERTE D'AUDITION : SOYEZ A L'ECOUTE"</v>
          </cell>
          <cell r="B51" t="str">
            <v>ARC SUD BRETAGNE</v>
          </cell>
          <cell r="C51" t="str">
            <v>"PERTE D'AUDITION : SOYEZ A L'ECOUTE"</v>
          </cell>
          <cell r="D51">
            <v>43504</v>
          </cell>
          <cell r="E51" t="str">
            <v>AC057</v>
          </cell>
        </row>
        <row r="52">
          <cell r="A52" t="str">
            <v>Centre Social du pays de Guer"Atout'âge : l'heure du partage"</v>
          </cell>
          <cell r="B52" t="str">
            <v>Centre Social du pays de Guer</v>
          </cell>
          <cell r="C52" t="str">
            <v>"Atout'âge : l'heure du partage"</v>
          </cell>
          <cell r="D52">
            <v>43504</v>
          </cell>
          <cell r="E52" t="str">
            <v>AC058</v>
          </cell>
        </row>
        <row r="53">
          <cell r="A53" t="str">
            <v>Centre Social du pays de GuerAtelier Cuisine</v>
          </cell>
          <cell r="B53" t="str">
            <v>Centre Social du pays de Guer</v>
          </cell>
          <cell r="C53" t="str">
            <v>Atelier Cuisine</v>
          </cell>
          <cell r="D53">
            <v>43101</v>
          </cell>
          <cell r="E53" t="str">
            <v>AC061</v>
          </cell>
        </row>
        <row r="54">
          <cell r="A54" t="str">
            <v>France Alzheimer MorbihanPROGRAMME DE SOUTIEN</v>
          </cell>
          <cell r="B54" t="str">
            <v>France Alzheimer Morbihan</v>
          </cell>
          <cell r="C54" t="str">
            <v>PROGRAMME DE SOUTIEN</v>
          </cell>
          <cell r="D54">
            <v>43504</v>
          </cell>
          <cell r="E54" t="str">
            <v>AC063</v>
          </cell>
        </row>
        <row r="55">
          <cell r="A55" t="str">
            <v>France Alzheimer MorbihanAide aux aidants</v>
          </cell>
          <cell r="B55" t="str">
            <v>France Alzheimer Morbihan</v>
          </cell>
          <cell r="C55" t="str">
            <v>Aide aux aidants</v>
          </cell>
          <cell r="D55">
            <v>43504</v>
          </cell>
          <cell r="E55" t="str">
            <v>AC064</v>
          </cell>
        </row>
        <row r="56">
          <cell r="A56" t="str">
            <v>Maison de quartier du Bois du ChâteauVivre et bien veillir au Bois du Château</v>
          </cell>
          <cell r="B56" t="str">
            <v>Maison de quartier du Bois du Château</v>
          </cell>
          <cell r="C56" t="str">
            <v>Vivre et bien veillir au Bois du Château</v>
          </cell>
          <cell r="D56">
            <v>43504</v>
          </cell>
          <cell r="E56" t="str">
            <v>AC066</v>
          </cell>
        </row>
        <row r="57">
          <cell r="A57" t="str">
            <v>UfcvSeniors en action</v>
          </cell>
          <cell r="B57" t="str">
            <v>Ufcv</v>
          </cell>
          <cell r="C57" t="str">
            <v>Seniors en action</v>
          </cell>
          <cell r="D57">
            <v>43504</v>
          </cell>
          <cell r="E57" t="str">
            <v>AC067</v>
          </cell>
        </row>
        <row r="58">
          <cell r="A58" t="str">
            <v>Mutualité Française BretagneThéâtres-débats de prévention « Vieillir… tout un art ! »</v>
          </cell>
          <cell r="B58" t="str">
            <v>Mutualité Française Bretagne</v>
          </cell>
          <cell r="C58" t="str">
            <v>Théâtres-débats de prévention « Vieillir… tout un art ! »</v>
          </cell>
          <cell r="D58">
            <v>43504</v>
          </cell>
          <cell r="E58" t="str">
            <v>AC068</v>
          </cell>
        </row>
        <row r="59">
          <cell r="A59" t="str">
            <v>Mutualité Française BretagneGroupe d'informations et d'échanges (GIE) pour les personnes atteintes de Dégénérescence Maculaire Liée à l'Age (DMLA)</v>
          </cell>
          <cell r="B59" t="str">
            <v>Mutualité Française Bretagne</v>
          </cell>
          <cell r="C59" t="str">
            <v>Groupe d'informations et d'échanges (GIE) pour les personnes atteintes de Dégénérescence Maculaire Liée à l'Age (DMLA)</v>
          </cell>
          <cell r="D59">
            <v>43504</v>
          </cell>
          <cell r="E59" t="str">
            <v>AC069</v>
          </cell>
        </row>
        <row r="60">
          <cell r="A60" t="str">
            <v>Mutualité Française BretagneLA CONFUSIONITE
Un nouveau regard sur Alzheimer</v>
          </cell>
          <cell r="B60" t="str">
            <v>Mutualité Française Bretagne</v>
          </cell>
          <cell r="C60" t="str">
            <v>LA CONFUSIONITE
Un nouveau regard sur Alzheimer</v>
          </cell>
          <cell r="D60">
            <v>43504</v>
          </cell>
          <cell r="E60" t="str">
            <v>AC070</v>
          </cell>
        </row>
        <row r="61">
          <cell r="A61" t="str">
            <v>Unis CitéLes volontaires "InterGénéreux" : ateliers "Silver Geek"</v>
          </cell>
          <cell r="B61" t="str">
            <v>Unis Cité</v>
          </cell>
          <cell r="C61" t="str">
            <v>Les volontaires "InterGénéreux" : ateliers "Silver Geek"</v>
          </cell>
          <cell r="D61">
            <v>43504</v>
          </cell>
          <cell r="E61" t="str">
            <v>AC073</v>
          </cell>
        </row>
        <row r="62">
          <cell r="A62" t="str">
            <v>Centre social intercommunal EVEIL Agir en citoyen</v>
          </cell>
          <cell r="B62" t="str">
            <v>Centre social intercommunal EVEIL</v>
          </cell>
          <cell r="C62" t="str">
            <v>Agir en citoyen</v>
          </cell>
          <cell r="D62">
            <v>43504</v>
          </cell>
          <cell r="E62" t="str">
            <v>AC074</v>
          </cell>
        </row>
        <row r="63">
          <cell r="A63" t="str">
            <v>COMITE DEPARTEMENTAL SPORTS POUR TOUS MORBIHANPass Club Sports Santé Seniors : Activité Physique Adaptée pour les seniors - Prévention des chutes pour les seniors</v>
          </cell>
          <cell r="B63" t="str">
            <v>COMITE DEPARTEMENTAL SPORTS POUR TOUS MORBIHAN</v>
          </cell>
          <cell r="C63" t="str">
            <v>Pass Club Sports Santé Seniors : Activité Physique Adaptée pour les seniors - Prévention des chutes pour les seniors</v>
          </cell>
          <cell r="D63">
            <v>43504</v>
          </cell>
          <cell r="E63" t="str">
            <v>AC075</v>
          </cell>
        </row>
        <row r="64">
          <cell r="A64" t="str">
            <v>ESCALE BRIZEUXRepas Santé</v>
          </cell>
          <cell r="B64" t="str">
            <v>ESCALE BRIZEUX</v>
          </cell>
          <cell r="C64" t="str">
            <v>Repas Santé</v>
          </cell>
          <cell r="D64">
            <v>43504</v>
          </cell>
          <cell r="E64" t="str">
            <v>AC076</v>
          </cell>
        </row>
        <row r="65">
          <cell r="A65" t="str">
            <v>Communauté de Communes Auray Quiberon Terre AtlantiqueTables-Rondes "Maintien à domicile : les équipements et financements pour adapter son logement"</v>
          </cell>
          <cell r="B65" t="str">
            <v>Communauté de Communes Auray Quiberon Terre Atlantique</v>
          </cell>
          <cell r="C65" t="str">
            <v>Tables-Rondes "Maintien à domicile : les équipements et financements pour adapter son logement"</v>
          </cell>
          <cell r="D65">
            <v>43504</v>
          </cell>
          <cell r="E65" t="str">
            <v>AC077</v>
          </cell>
        </row>
        <row r="66">
          <cell r="A66" t="str">
            <v>Communauté de Communes Auray Quiberon Terre AtlantiqueMobilité dans le parc public : 
Dispositif de repérage et d’information en direction des locataires séniors du parc public pour favoriser la mobilité dans un parc adapté.</v>
          </cell>
          <cell r="B66" t="str">
            <v>Communauté de Communes Auray Quiberon Terre Atlantique</v>
          </cell>
          <cell r="C66" t="str">
            <v>Mobilité dans le parc public : 
Dispositif de repérage et d’information en direction des locataires séniors du parc public pour favoriser la mobilité dans un parc adapté.</v>
          </cell>
          <cell r="D66">
            <v>43504</v>
          </cell>
          <cell r="E66" t="str">
            <v>AC078</v>
          </cell>
        </row>
        <row r="67">
          <cell r="A67" t="str">
            <v>PROXIM'SERVICES RHUYS-MUZILLACMAINTIEN DU LIEN SOCIAL ET ACTION DE DENUTRITION</v>
          </cell>
          <cell r="B67" t="str">
            <v>PROXIM'SERVICES RHUYS-MUZILLAC</v>
          </cell>
          <cell r="C67" t="str">
            <v>MAINTIEN DU LIEN SOCIAL ET ACTION DE DENUTRITION</v>
          </cell>
          <cell r="D67">
            <v>43504</v>
          </cell>
          <cell r="E67" t="str">
            <v>AC079</v>
          </cell>
        </row>
        <row r="68">
          <cell r="A68" t="str">
            <v>CLARPA 56Apprivoisez la tablette</v>
          </cell>
          <cell r="B68" t="str">
            <v>CLARPA 56</v>
          </cell>
          <cell r="C68" t="str">
            <v>Apprivoisez la tablette</v>
          </cell>
          <cell r="D68">
            <v>43504</v>
          </cell>
          <cell r="E68" t="str">
            <v>AC082</v>
          </cell>
        </row>
        <row r="69">
          <cell r="A69" t="str">
            <v>CLARPA 56Atelier bien-être CLARPA</v>
          </cell>
          <cell r="B69" t="str">
            <v>CLARPA 56</v>
          </cell>
          <cell r="C69" t="str">
            <v>Atelier bien-être CLARPA</v>
          </cell>
          <cell r="D69">
            <v>43504</v>
          </cell>
          <cell r="E69" t="str">
            <v>AC083</v>
          </cell>
        </row>
        <row r="70">
          <cell r="A70" t="str">
            <v>CLARPA 56Atelier bienvenue à la retraite</v>
          </cell>
          <cell r="B70" t="str">
            <v>CLARPA 56</v>
          </cell>
          <cell r="C70" t="str">
            <v>Atelier bienvenue à la retraite</v>
          </cell>
          <cell r="D70">
            <v>43504</v>
          </cell>
          <cell r="E70" t="str">
            <v>AC084</v>
          </cell>
        </row>
        <row r="71">
          <cell r="A71" t="str">
            <v>CLARPA 56Osons le bus</v>
          </cell>
          <cell r="B71" t="str">
            <v>CLARPA 56</v>
          </cell>
          <cell r="C71" t="str">
            <v>Osons le bus</v>
          </cell>
          <cell r="D71">
            <v>43504</v>
          </cell>
          <cell r="E71" t="str">
            <v>AC086</v>
          </cell>
        </row>
        <row r="72">
          <cell r="A72" t="str">
            <v>FEDERATION ADMR DU MORBIHANUne bulle de bien-être pour les clients de l'ADMR</v>
          </cell>
          <cell r="B72" t="str">
            <v>FEDERATION ADMR DU MORBIHAN</v>
          </cell>
          <cell r="C72" t="str">
            <v>Une bulle de bien-être pour les clients de l'ADMR</v>
          </cell>
          <cell r="D72">
            <v>43504</v>
          </cell>
          <cell r="E72" t="str">
            <v>AC087</v>
          </cell>
        </row>
        <row r="73">
          <cell r="A73" t="str">
            <v>FEDERATION ADMR DU MORBIHANL'ADMR travaille la mémoire</v>
          </cell>
          <cell r="B73" t="str">
            <v>FEDERATION ADMR DU MORBIHAN</v>
          </cell>
          <cell r="C73" t="str">
            <v>L'ADMR travaille la mémoire</v>
          </cell>
          <cell r="D73">
            <v>43504</v>
          </cell>
          <cell r="E73" t="str">
            <v>AC088</v>
          </cell>
        </row>
        <row r="74">
          <cell r="A74" t="str">
            <v>CCAS BRECHA tout âge, faire société</v>
          </cell>
          <cell r="B74" t="str">
            <v>CCAS BRECH</v>
          </cell>
          <cell r="C74" t="str">
            <v>A tout âge, faire société</v>
          </cell>
          <cell r="D74">
            <v>43374</v>
          </cell>
          <cell r="E74" t="str">
            <v>AC093</v>
          </cell>
        </row>
        <row r="75">
          <cell r="A75" t="str">
            <v>CCAS Saint-PerreuxÉquilibre alimentaire des séniors</v>
          </cell>
          <cell r="B75" t="str">
            <v>CCAS Saint-Perreux</v>
          </cell>
          <cell r="C75" t="str">
            <v>Équilibre alimentaire des séniors</v>
          </cell>
          <cell r="D75">
            <v>43374</v>
          </cell>
          <cell r="E75" t="str">
            <v>AC094</v>
          </cell>
        </row>
        <row r="76">
          <cell r="A76" t="str">
            <v>EHPAD PlumélieauOUVERTURE DE L'ACTIVITE MEDIATION ANIMALE DE L'EHPAD AUX PERSONNES AGEES DE 60 ANS ET PLUS VIVANT A DOMICILE</v>
          </cell>
          <cell r="B76" t="str">
            <v>EHPAD Plumélieau</v>
          </cell>
          <cell r="C76" t="str">
            <v>OUVERTURE DE L'ACTIVITE MEDIATION ANIMALE DE L'EHPAD AUX PERSONNES AGEES DE 60 ANS ET PLUS VIVANT A DOMICILE</v>
          </cell>
          <cell r="D76">
            <v>43101</v>
          </cell>
          <cell r="E76" t="str">
            <v>AC095</v>
          </cell>
        </row>
        <row r="77">
          <cell r="A77" t="str">
            <v>CCAS PloemeurATELIERS EQUILIBRE POUR LES SENIORS PLOEMEUROIS 2018</v>
          </cell>
          <cell r="B77" t="str">
            <v>CCAS Ploemeur</v>
          </cell>
          <cell r="C77" t="str">
            <v>ATELIERS EQUILIBRE POUR LES SENIORS PLOEMEUROIS 2018</v>
          </cell>
          <cell r="D77">
            <v>43101</v>
          </cell>
          <cell r="E77" t="str">
            <v>AC096</v>
          </cell>
        </row>
        <row r="78">
          <cell r="A78" t="str">
            <v>Association de santé, d'éducation et de prévention sur les territoires de Bretagne (ASEPT Bretagne)Actions collectives de prévention de la perte d'autonomie à destination des personnes âgées, retraités de plus de 60 ans, autonomes (GIR 5 et 6)</v>
          </cell>
          <cell r="B78" t="str">
            <v>Association de santé, d'éducation et de prévention sur les territoires de Bretagne (ASEPT Bretagne)</v>
          </cell>
          <cell r="C78" t="str">
            <v>Actions collectives de prévention de la perte d'autonomie à destination des personnes âgées, retraités de plus de 60 ans, autonomes (GIR 5 et 6)</v>
          </cell>
          <cell r="D78">
            <v>43504</v>
          </cell>
          <cell r="E78" t="str">
            <v>AC097</v>
          </cell>
        </row>
        <row r="79">
          <cell r="A79" t="str">
            <v>IREPS BRETAGNEPROJET "LES AMOURS DES SENIORS - LORIENT"</v>
          </cell>
          <cell r="B79" t="str">
            <v>IREPS BRETAGNE</v>
          </cell>
          <cell r="C79" t="str">
            <v>PROJET "LES AMOURS DES SENIORS - LORIENT"</v>
          </cell>
          <cell r="D79">
            <v>43101</v>
          </cell>
          <cell r="E79" t="str">
            <v>AC098</v>
          </cell>
        </row>
        <row r="80">
          <cell r="A80" t="str">
            <v>IREPS BRETAGNEPROJET "BIEN VIEILLIR APRES L'ESAT"</v>
          </cell>
          <cell r="B80" t="str">
            <v>IREPS BRETAGNE</v>
          </cell>
          <cell r="C80" t="str">
            <v>PROJET "BIEN VIEILLIR APRES L'ESAT"</v>
          </cell>
          <cell r="D80">
            <v>43101</v>
          </cell>
          <cell r="E80" t="str">
            <v>AC099</v>
          </cell>
        </row>
        <row r="81">
          <cell r="A81" t="str">
            <v>ARC SUD BRETAGNE"PERTE D'AUDITION, SOYEZ A L'ECOUTE" 2018</v>
          </cell>
          <cell r="B81" t="str">
            <v>ARC SUD BRETAGNE</v>
          </cell>
          <cell r="C81" t="str">
            <v>"PERTE D'AUDITION, SOYEZ A L'ECOUTE" 2018</v>
          </cell>
          <cell r="D81">
            <v>43101</v>
          </cell>
          <cell r="E81" t="str">
            <v>AC100</v>
          </cell>
        </row>
        <row r="82">
          <cell r="A82" t="str">
            <v>de l'Oust à Brocéliande CommunautéParkinson : Vous connaissez ? 2018</v>
          </cell>
          <cell r="B82" t="str">
            <v>de l'Oust à Brocéliande Communauté</v>
          </cell>
          <cell r="C82" t="str">
            <v>Parkinson : Vous connaissez ? 2018</v>
          </cell>
          <cell r="D82">
            <v>43101</v>
          </cell>
          <cell r="E82" t="str">
            <v>AC101</v>
          </cell>
        </row>
        <row r="83">
          <cell r="A83" t="str">
            <v>Association clinique des Augustines de MalestroitAteliers créatifs et de mémoire pour la prévention du suicide chez les personnes âgées isolées 2018</v>
          </cell>
          <cell r="B83" t="str">
            <v>Association clinique des Augustines de Malestroit</v>
          </cell>
          <cell r="C83" t="str">
            <v>Ateliers créatifs et de mémoire pour la prévention du suicide chez les personnes âgées isolées 2018</v>
          </cell>
          <cell r="D83">
            <v>43101</v>
          </cell>
          <cell r="E83" t="str">
            <v>AC102</v>
          </cell>
        </row>
        <row r="84">
          <cell r="A84" t="str">
            <v>Association de santé, d'éducation et de prévention sur les territoires de Bretagne (ASEPT Bretagne)Le développement des actions collectives de prévention de la perte d'autonomie de l'ASEPT Bretagne auprès des personnes âgées de 60 ans et plus sur le département du Morbihan</v>
          </cell>
          <cell r="B84" t="str">
            <v>Association de santé, d'éducation et de prévention sur les territoires de Bretagne (ASEPT Bretagne)</v>
          </cell>
          <cell r="C84" t="str">
            <v>Le développement des actions collectives de prévention de la perte d'autonomie de l'ASEPT Bretagne auprès des personnes âgées de 60 ans et plus sur le département du Morbihan</v>
          </cell>
          <cell r="D84">
            <v>43101</v>
          </cell>
          <cell r="E84" t="str">
            <v>AC103</v>
          </cell>
        </row>
        <row r="85">
          <cell r="A85" t="str">
            <v>ESPACE AUTONOMIE SENIORS CENTRE OUEST MORBIHANForum "S'épanouir et bien vieillir en pays de Pontivy"</v>
          </cell>
          <cell r="B85" t="str">
            <v>ESPACE AUTONOMIE SENIORS CENTRE OUEST MORBIHAN</v>
          </cell>
          <cell r="C85" t="str">
            <v>Forum "S'épanouir et bien vieillir en pays de Pontivy"</v>
          </cell>
          <cell r="D85">
            <v>43101</v>
          </cell>
          <cell r="E85" t="str">
            <v>AC104</v>
          </cell>
        </row>
        <row r="86">
          <cell r="A86" t="str">
            <v>Pôle Santé Services du Pays d'AurayFORUM SUCCESSION</v>
          </cell>
          <cell r="B86" t="str">
            <v>Pôle Santé Services du Pays d'Auray</v>
          </cell>
          <cell r="C86" t="str">
            <v>FORUM SUCCESSION</v>
          </cell>
          <cell r="D86">
            <v>43101</v>
          </cell>
          <cell r="E86" t="str">
            <v>AC105</v>
          </cell>
        </row>
        <row r="87">
          <cell r="A87" t="str">
            <v>CCAS HennebontEtre senior et connecté</v>
          </cell>
          <cell r="B87" t="str">
            <v>CCAS Hennebont</v>
          </cell>
          <cell r="C87" t="str">
            <v>Etre senior et connecté</v>
          </cell>
          <cell r="D87">
            <v>43101</v>
          </cell>
          <cell r="E87" t="str">
            <v>AC106</v>
          </cell>
        </row>
        <row r="88">
          <cell r="A88" t="str">
            <v>KASSIOPEELA MAISON DES AIDANTS DE CAUDAN 2018</v>
          </cell>
          <cell r="B88" t="str">
            <v>KASSIOPEE</v>
          </cell>
          <cell r="C88" t="str">
            <v>LA MAISON DES AIDANTS DE CAUDAN 2018</v>
          </cell>
          <cell r="D88">
            <v>43101</v>
          </cell>
          <cell r="E88" t="str">
            <v>AC107</v>
          </cell>
        </row>
        <row r="89">
          <cell r="A89" t="str">
            <v>BRAIN UP ASSOCIATIONLa mémoire : pourquoi et comment la stimuler? 2018</v>
          </cell>
          <cell r="B89" t="str">
            <v>BRAIN UP ASSOCIATION</v>
          </cell>
          <cell r="C89" t="str">
            <v>La mémoire : pourquoi et comment la stimuler? 2018</v>
          </cell>
          <cell r="D89">
            <v>43101</v>
          </cell>
          <cell r="E89" t="str">
            <v>AC108</v>
          </cell>
        </row>
        <row r="90">
          <cell r="A90" t="str">
            <v>BRAIN UP ASSOCIATIONL'alimentation et la nutrition 2018</v>
          </cell>
          <cell r="B90" t="str">
            <v>BRAIN UP ASSOCIATION</v>
          </cell>
          <cell r="C90" t="str">
            <v>L'alimentation et la nutrition 2018</v>
          </cell>
          <cell r="D90">
            <v>43101</v>
          </cell>
          <cell r="E90" t="str">
            <v>AC109</v>
          </cell>
        </row>
        <row r="91">
          <cell r="A91" t="str">
            <v>BRAIN UP ASSOCIATIONLe sommeil : Mieux le comprendre, mieux le gérer 2018</v>
          </cell>
          <cell r="B91" t="str">
            <v>BRAIN UP ASSOCIATION</v>
          </cell>
          <cell r="C91" t="str">
            <v>Le sommeil : Mieux le comprendre, mieux le gérer 2018</v>
          </cell>
          <cell r="D91">
            <v>43101</v>
          </cell>
          <cell r="E91" t="str">
            <v>AC110</v>
          </cell>
        </row>
        <row r="92">
          <cell r="A92" t="str">
            <v>BRAIN UP ASSOCIATIONPlaisir, sécurité et sérénité au volant 2018</v>
          </cell>
          <cell r="B92" t="str">
            <v>BRAIN UP ASSOCIATION</v>
          </cell>
          <cell r="C92" t="str">
            <v>Plaisir, sécurité et sérénité au volant 2018</v>
          </cell>
          <cell r="D92">
            <v>43101</v>
          </cell>
          <cell r="E92" t="str">
            <v>AC111</v>
          </cell>
        </row>
        <row r="93">
          <cell r="A93" t="str">
            <v>PETR Pays de Ploërmel-Cœur de Bretagne - Service Espace Autonomie Est MorbihanProtection des personnes vulnérables</v>
          </cell>
          <cell r="B93" t="str">
            <v>PETR Pays de Ploërmel-Cœur de Bretagne - Service Espace Autonomie Est Morbihan</v>
          </cell>
          <cell r="C93" t="str">
            <v>Protection des personnes vulnérables</v>
          </cell>
          <cell r="D93">
            <v>43101</v>
          </cell>
          <cell r="E93" t="str">
            <v>AC112</v>
          </cell>
        </row>
        <row r="94">
          <cell r="A94" t="str">
            <v>Patronage Laique de Lorient - Centre social du PolygoneVieillir en citoyen. L'activité physique pour bien vieillir 2018</v>
          </cell>
          <cell r="B94" t="str">
            <v>Patronage Laique de Lorient - Centre social du Polygone</v>
          </cell>
          <cell r="C94" t="str">
            <v>Vieillir en citoyen. L'activité physique pour bien vieillir 2018</v>
          </cell>
          <cell r="D94">
            <v>43101</v>
          </cell>
          <cell r="E94" t="str">
            <v>AC113</v>
          </cell>
        </row>
        <row r="95">
          <cell r="A95" t="str">
            <v>Patronage Laique de Lorient - Centre social du PolygoneVieillir en citoyen. Des RDV pour les séniors  2018</v>
          </cell>
          <cell r="B95" t="str">
            <v>Patronage Laique de Lorient - Centre social du Polygone</v>
          </cell>
          <cell r="C95" t="str">
            <v>Vieillir en citoyen. Des RDV pour les séniors  2018</v>
          </cell>
          <cell r="D95">
            <v>43101</v>
          </cell>
          <cell r="E95" t="str">
            <v>AC114</v>
          </cell>
        </row>
        <row r="96">
          <cell r="A96" t="str">
            <v>Association clinique des Augustines de MalestroitBistrot Mémoire de Malestroit 2018</v>
          </cell>
          <cell r="B96" t="str">
            <v>Association clinique des Augustines de Malestroit</v>
          </cell>
          <cell r="C96" t="str">
            <v>Bistrot Mémoire de Malestroit 2018</v>
          </cell>
          <cell r="D96">
            <v>43101</v>
          </cell>
          <cell r="E96" t="str">
            <v>AC115</v>
          </cell>
        </row>
        <row r="97">
          <cell r="A97" t="str">
            <v>EHPAD Virginie DANIONBistrot mémoire des amis au Pays de Mauron 2018</v>
          </cell>
          <cell r="B97" t="str">
            <v>EHPAD Virginie DANION</v>
          </cell>
          <cell r="C97" t="str">
            <v>Bistrot mémoire des amis au Pays de Mauron 2018</v>
          </cell>
          <cell r="D97">
            <v>43101</v>
          </cell>
          <cell r="E97" t="str">
            <v>AC116</v>
          </cell>
        </row>
        <row r="98">
          <cell r="A98" t="str">
            <v>Comité départemental du MorbihanSeniors, restez mobile !</v>
          </cell>
          <cell r="B98" t="str">
            <v>Comité départemental du Morbihan</v>
          </cell>
          <cell r="C98" t="str">
            <v>Seniors, restez mobile !</v>
          </cell>
          <cell r="D98">
            <v>43101</v>
          </cell>
          <cell r="E98" t="str">
            <v>AC117</v>
          </cell>
        </row>
        <row r="99">
          <cell r="A99" t="str">
            <v>KINE OUEST PREVENTIONProgramme Equilibr’Age (prévention des chutes chez les personnes âgées)  décliné pour 2 publics : seniors à domicile GIR 6 et personnes âgées fragiles GIR 5 2018</v>
          </cell>
          <cell r="B99" t="str">
            <v>KINE OUEST PREVENTION</v>
          </cell>
          <cell r="C99" t="str">
            <v>Programme Equilibr’Age (prévention des chutes chez les personnes âgées)  décliné pour 2 publics : seniors à domicile GIR 6 et personnes âgées fragiles GIR 5 2018</v>
          </cell>
          <cell r="D99">
            <v>43101</v>
          </cell>
          <cell r="E99" t="str">
            <v>AC118</v>
          </cell>
        </row>
        <row r="100">
          <cell r="A100" t="str">
            <v>Abureau information jeunesse de LorientMaintien du lien social et lutte contre l'isolement, la sollitude, rencontres intergénérationelles</v>
          </cell>
          <cell r="B100" t="str">
            <v>Abureau information jeunesse de Lorient</v>
          </cell>
          <cell r="C100" t="str">
            <v>Maintien du lien social et lutte contre l'isolement, la sollitude, rencontres intergénérationelles</v>
          </cell>
          <cell r="D100">
            <v>43101</v>
          </cell>
          <cell r="E100" t="str">
            <v>AC119</v>
          </cell>
        </row>
        <row r="101">
          <cell r="A101" t="str">
            <v>SESAM BretagneRetisser et reconstruire des liens transgénérationnels autour de la personne âgée en s'appuyant sur son domicile</v>
          </cell>
          <cell r="B101" t="str">
            <v>SESAM Bretagne</v>
          </cell>
          <cell r="C101" t="str">
            <v>Retisser et reconstruire des liens transgénérationnels autour de la personne âgée en s'appuyant sur son domicile</v>
          </cell>
          <cell r="D101">
            <v>43101</v>
          </cell>
          <cell r="E101" t="str">
            <v>AC120</v>
          </cell>
        </row>
        <row r="102">
          <cell r="A102" t="str">
            <v>Mutualité Retraite 29-56Prévention des troubles neurodégénératifs et du vieillissement par l'activité physique 2018</v>
          </cell>
          <cell r="B102" t="str">
            <v>Mutualité Retraite 29-56</v>
          </cell>
          <cell r="C102" t="str">
            <v>Prévention des troubles neurodégénératifs et du vieillissement par l'activité physique 2018</v>
          </cell>
          <cell r="D102">
            <v>43101</v>
          </cell>
          <cell r="E102" t="str">
            <v>AC121</v>
          </cell>
        </row>
        <row r="103">
          <cell r="A103" t="str">
            <v>Mutualité Retraite 29-56L'alimentation, l'allié pour vieillir en bonne santé 2018</v>
          </cell>
          <cell r="B103" t="str">
            <v>Mutualité Retraite 29-56</v>
          </cell>
          <cell r="C103" t="str">
            <v>L'alimentation, l'allié pour vieillir en bonne santé 2018</v>
          </cell>
          <cell r="D103">
            <v>43101</v>
          </cell>
          <cell r="E103" t="str">
            <v>AC122</v>
          </cell>
        </row>
        <row r="104">
          <cell r="A104" t="str">
            <v>Mutualité Retraite 29-56Prévention des pertes mnésiques et du déclin cognitif 2018</v>
          </cell>
          <cell r="B104" t="str">
            <v>Mutualité Retraite 29-56</v>
          </cell>
          <cell r="C104" t="str">
            <v>Prévention des pertes mnésiques et du déclin cognitif 2018</v>
          </cell>
          <cell r="D104">
            <v>43101</v>
          </cell>
          <cell r="E104" t="str">
            <v>AC123</v>
          </cell>
        </row>
        <row r="105">
          <cell r="A105" t="str">
            <v>Mutualité Retraite 29-56Psychomotricité et prévention du vieillissement 2018</v>
          </cell>
          <cell r="B105" t="str">
            <v>Mutualité Retraite 29-56</v>
          </cell>
          <cell r="C105" t="str">
            <v>Psychomotricité et prévention du vieillissement 2018</v>
          </cell>
          <cell r="D105">
            <v>43101</v>
          </cell>
          <cell r="E105" t="str">
            <v>AC124</v>
          </cell>
        </row>
        <row r="106">
          <cell r="A106" t="str">
            <v>Mutualité Retraite 29-56Prévention des troubles du sommeil - restauration de l'estime de soi 2018</v>
          </cell>
          <cell r="B106" t="str">
            <v>Mutualité Retraite 29-56</v>
          </cell>
          <cell r="C106" t="str">
            <v>Prévention des troubles du sommeil - restauration de l'estime de soi 2018</v>
          </cell>
          <cell r="D106">
            <v>43101</v>
          </cell>
          <cell r="E106" t="str">
            <v>AC125</v>
          </cell>
        </row>
        <row r="107">
          <cell r="A107" t="str">
            <v>ESCALE BRIZEUXPrévention routière 2018</v>
          </cell>
          <cell r="B107" t="str">
            <v>ESCALE BRIZEUX</v>
          </cell>
          <cell r="C107" t="str">
            <v>Prévention routière 2018</v>
          </cell>
          <cell r="D107">
            <v>43101</v>
          </cell>
          <cell r="E107" t="str">
            <v>AC126</v>
          </cell>
        </row>
        <row r="108">
          <cell r="A108" t="str">
            <v>ESCALE BRIZEUXRepas Santé 2018</v>
          </cell>
          <cell r="B108" t="str">
            <v>ESCALE BRIZEUX</v>
          </cell>
          <cell r="C108" t="str">
            <v>Repas Santé 2018</v>
          </cell>
          <cell r="D108">
            <v>43101</v>
          </cell>
          <cell r="E108" t="str">
            <v>AC127</v>
          </cell>
        </row>
        <row r="109">
          <cell r="A109" t="str">
            <v>ESCALE BRIZEUXGym équilibre 2018</v>
          </cell>
          <cell r="B109" t="str">
            <v>ESCALE BRIZEUX</v>
          </cell>
          <cell r="C109" t="str">
            <v>Gym équilibre 2018</v>
          </cell>
          <cell r="D109">
            <v>43101</v>
          </cell>
          <cell r="E109" t="str">
            <v>AC128</v>
          </cell>
        </row>
        <row r="110">
          <cell r="A110" t="str">
            <v>Kersouffle Développer la pratique des activités physiques et sportives comme accompagnement au traitement des personnes en situation de handicap d'origine respiratoire</v>
          </cell>
          <cell r="B110" t="str">
            <v>Kersouffle</v>
          </cell>
          <cell r="C110" t="str">
            <v>Développer la pratique des activités physiques et sportives comme accompagnement au traitement des personnes en situation de handicap d'origine respiratoire</v>
          </cell>
          <cell r="D110">
            <v>43101</v>
          </cell>
          <cell r="E110" t="str">
            <v>AC129</v>
          </cell>
        </row>
        <row r="111">
          <cell r="A111" t="str">
            <v>France Alzheimer MorbihanCAFE MÉMOIRE 2018</v>
          </cell>
          <cell r="B111" t="str">
            <v>France Alzheimer Morbihan</v>
          </cell>
          <cell r="C111" t="str">
            <v>CAFE MÉMOIRE 2018</v>
          </cell>
          <cell r="D111">
            <v>43101</v>
          </cell>
          <cell r="E111" t="str">
            <v>AC130</v>
          </cell>
        </row>
        <row r="112">
          <cell r="A112" t="str">
            <v>France Alzheimer MorbihanPROGRAMME DE SOUTIEN 2018</v>
          </cell>
          <cell r="B112" t="str">
            <v>France Alzheimer Morbihan</v>
          </cell>
          <cell r="C112" t="str">
            <v>PROGRAMME DE SOUTIEN 2018</v>
          </cell>
          <cell r="D112">
            <v>43101</v>
          </cell>
          <cell r="E112" t="str">
            <v>AC131</v>
          </cell>
        </row>
        <row r="113">
          <cell r="A113" t="str">
            <v>France Alzheimer MorbihanMusicothérapie 2018</v>
          </cell>
          <cell r="B113" t="str">
            <v>France Alzheimer Morbihan</v>
          </cell>
          <cell r="C113" t="str">
            <v>Musicothérapie 2018</v>
          </cell>
          <cell r="D113">
            <v>43101</v>
          </cell>
          <cell r="E113" t="str">
            <v>AC132</v>
          </cell>
        </row>
        <row r="114">
          <cell r="A114" t="str">
            <v>France Alzheimer MorbihanActivité randonnée</v>
          </cell>
          <cell r="B114" t="str">
            <v>France Alzheimer Morbihan</v>
          </cell>
          <cell r="C114" t="str">
            <v>Activité randonnée</v>
          </cell>
          <cell r="D114">
            <v>43101</v>
          </cell>
          <cell r="E114" t="str">
            <v>AC133</v>
          </cell>
        </row>
        <row r="115">
          <cell r="A115" t="str">
            <v>France Alzheimer MorbihanActions de convivialité pour les familles touchées par la maladie 2018</v>
          </cell>
          <cell r="B115" t="str">
            <v>France Alzheimer Morbihan</v>
          </cell>
          <cell r="C115" t="str">
            <v>Actions de convivialité pour les familles touchées par la maladie 2018</v>
          </cell>
          <cell r="D115">
            <v>43101</v>
          </cell>
          <cell r="E115" t="str">
            <v>AC134</v>
          </cell>
        </row>
        <row r="116">
          <cell r="A116" t="str">
            <v>COMITE DEPARTEMENTAL SPORTS POUR TOUS MORBIHANPass Club Sports Santé Seniors : Activité Physique Adaptée pour les seniors - Prévention des chutes pour les seniors 2018</v>
          </cell>
          <cell r="B116" t="str">
            <v>COMITE DEPARTEMENTAL SPORTS POUR TOUS MORBIHAN</v>
          </cell>
          <cell r="C116" t="str">
            <v>Pass Club Sports Santé Seniors : Activité Physique Adaptée pour les seniors - Prévention des chutes pour les seniors 2018</v>
          </cell>
          <cell r="D116">
            <v>43101</v>
          </cell>
          <cell r="E116" t="str">
            <v>AC135</v>
          </cell>
        </row>
        <row r="117">
          <cell r="A117" t="str">
            <v>SOLIHAReprésentations de pièces de théâtre dédiées à la perte d'autonomie</v>
          </cell>
          <cell r="B117" t="str">
            <v>SOLIHA</v>
          </cell>
          <cell r="C117" t="str">
            <v>Représentations de pièces de théâtre dédiées à la perte d'autonomie</v>
          </cell>
          <cell r="D117">
            <v>43101</v>
          </cell>
          <cell r="E117" t="str">
            <v>AC136</v>
          </cell>
        </row>
        <row r="118">
          <cell r="A118" t="str">
            <v>SOLIHAAtelier "Bien Vieillir chez soi"</v>
          </cell>
          <cell r="B118" t="str">
            <v>SOLIHA</v>
          </cell>
          <cell r="C118" t="str">
            <v>Atelier "Bien Vieillir chez soi"</v>
          </cell>
          <cell r="D118">
            <v>43101</v>
          </cell>
          <cell r="E118" t="str">
            <v>AC137</v>
          </cell>
        </row>
        <row r="119">
          <cell r="A119" t="str">
            <v>SOLIHA« Anticiper le vieillissement dans le parc public »</v>
          </cell>
          <cell r="B119" t="str">
            <v>SOLIHA</v>
          </cell>
          <cell r="C119" t="str">
            <v>« Anticiper le vieillissement dans le parc public »</v>
          </cell>
          <cell r="D119">
            <v>43101</v>
          </cell>
          <cell r="E119" t="str">
            <v>AC138</v>
          </cell>
        </row>
        <row r="120">
          <cell r="A120" t="str">
            <v>SOLIHALes Tournées mobiles de l'autonomie</v>
          </cell>
          <cell r="B120" t="str">
            <v>SOLIHA</v>
          </cell>
          <cell r="C120" t="str">
            <v>Les Tournées mobiles de l'autonomie</v>
          </cell>
          <cell r="D120">
            <v>43101</v>
          </cell>
          <cell r="E120" t="str">
            <v>AC139</v>
          </cell>
        </row>
        <row r="121">
          <cell r="A121" t="str">
            <v>Communauté de Communes Auray Quiberon Terre AtlantiqueTables-Rondes "Maintien à domicile : les équipements et financements pour adapter son logement" 2018</v>
          </cell>
          <cell r="B121" t="str">
            <v>Communauté de Communes Auray Quiberon Terre Atlantique</v>
          </cell>
          <cell r="C121" t="str">
            <v>Tables-Rondes "Maintien à domicile : les équipements et financements pour adapter son logement" 2018</v>
          </cell>
          <cell r="D121">
            <v>43101</v>
          </cell>
          <cell r="E121" t="str">
            <v>AC140</v>
          </cell>
        </row>
        <row r="122">
          <cell r="A122" t="str">
            <v>Fédération des Centres Sociaux de BretagneGroupement Régional Vieillissement</v>
          </cell>
          <cell r="B122" t="str">
            <v>Fédération des Centres Sociaux de Bretagne</v>
          </cell>
          <cell r="C122" t="str">
            <v>Groupement Régional Vieillissement</v>
          </cell>
          <cell r="D122">
            <v>43101</v>
          </cell>
          <cell r="E122" t="str">
            <v>AC141</v>
          </cell>
        </row>
        <row r="123">
          <cell r="A123" t="str">
            <v>Fédération des Centres Sociaux de BretagneRencontre départementale des centres sociaux autour de la pièce de théâtre "pas sans moi"</v>
          </cell>
          <cell r="B123" t="str">
            <v>Fédération des Centres Sociaux de Bretagne</v>
          </cell>
          <cell r="C123" t="str">
            <v>Rencontre départementale des centres sociaux autour de la pièce de théâtre "pas sans moi"</v>
          </cell>
          <cell r="D123">
            <v>43101</v>
          </cell>
          <cell r="E123" t="str">
            <v>AC142</v>
          </cell>
        </row>
        <row r="124">
          <cell r="A124" t="str">
            <v>Fédération des Centres Sociaux de BretagneFormation action pour le vieillissement de bénévoles Séniors</v>
          </cell>
          <cell r="B124" t="str">
            <v>Fédération des Centres Sociaux de Bretagne</v>
          </cell>
          <cell r="C124" t="str">
            <v>Formation action pour le vieillissement de bénévoles Séniors</v>
          </cell>
          <cell r="D124">
            <v>43101</v>
          </cell>
          <cell r="E124" t="str">
            <v>AC143</v>
          </cell>
        </row>
        <row r="125">
          <cell r="A125" t="str">
            <v>Fédération des Centres Sociaux de BretagnePermanences numériques 2018</v>
          </cell>
          <cell r="B125" t="str">
            <v>Fédération des Centres Sociaux de Bretagne</v>
          </cell>
          <cell r="C125" t="str">
            <v>Permanences numériques 2018</v>
          </cell>
          <cell r="D125">
            <v>43101</v>
          </cell>
          <cell r="E125" t="str">
            <v>AC144</v>
          </cell>
        </row>
        <row r="126">
          <cell r="A126" t="str">
            <v>Unis CitéLes ateliers "Silver Geek"</v>
          </cell>
          <cell r="B126" t="str">
            <v>Unis Cité</v>
          </cell>
          <cell r="C126" t="str">
            <v>Les ateliers "Silver Geek"</v>
          </cell>
          <cell r="D126">
            <v>43101</v>
          </cell>
          <cell r="E126" t="str">
            <v>AC145</v>
          </cell>
        </row>
        <row r="127">
          <cell r="A127" t="str">
            <v>Mutualité Française Finistère Morbihan ALCAT 56L'information et la sensibilisation au "bien vieillir"</v>
          </cell>
          <cell r="B127" t="str">
            <v>Mutualité Française Finistère Morbihan ALCAT 56</v>
          </cell>
          <cell r="C127" t="str">
            <v>L'information et la sensibilisation au "bien vieillir"</v>
          </cell>
          <cell r="D127">
            <v>43101</v>
          </cell>
          <cell r="E127" t="str">
            <v>AC146</v>
          </cell>
        </row>
        <row r="128">
          <cell r="A128" t="str">
            <v>Centre social intercommunal EVEIL Etre acteur de son vieillissement collectivement, anticipons notre vieillesse ! 2018</v>
          </cell>
          <cell r="B128" t="str">
            <v>Centre social intercommunal EVEIL</v>
          </cell>
          <cell r="C128" t="str">
            <v>Etre acteur de son vieillissement collectivement, anticipons notre vieillesse ! 2018</v>
          </cell>
          <cell r="D128">
            <v>43101</v>
          </cell>
          <cell r="E128" t="str">
            <v>AC147</v>
          </cell>
        </row>
        <row r="129">
          <cell r="A129" t="str">
            <v>CLARPA 56Osons le bus 2018</v>
          </cell>
          <cell r="B129" t="str">
            <v>CLARPA 56</v>
          </cell>
          <cell r="C129" t="str">
            <v>Osons le bus 2018</v>
          </cell>
          <cell r="D129">
            <v>43101</v>
          </cell>
          <cell r="E129" t="str">
            <v>AC148</v>
          </cell>
        </row>
        <row r="130">
          <cell r="A130" t="str">
            <v>CLARPA 56Atelier bien-être CLARPA 2018</v>
          </cell>
          <cell r="B130" t="str">
            <v>CLARPA 56</v>
          </cell>
          <cell r="C130" t="str">
            <v>Atelier bien-être CLARPA 2018</v>
          </cell>
          <cell r="D130">
            <v>43101</v>
          </cell>
          <cell r="E130" t="str">
            <v>AC149</v>
          </cell>
        </row>
        <row r="131">
          <cell r="A131" t="str">
            <v>CLARPA 56Animation de la coopération Monalisa en Morbihan 2018</v>
          </cell>
          <cell r="B131" t="str">
            <v>CLARPA 56</v>
          </cell>
          <cell r="C131" t="str">
            <v>Animation de la coopération Monalisa en Morbihan 2018</v>
          </cell>
          <cell r="D131">
            <v>43101</v>
          </cell>
          <cell r="E131" t="str">
            <v>AC150</v>
          </cell>
        </row>
        <row r="132">
          <cell r="A132" t="str">
            <v>CLARPA 56Apprivoisez la tablette 2018</v>
          </cell>
          <cell r="B132" t="str">
            <v>CLARPA 56</v>
          </cell>
          <cell r="C132" t="str">
            <v>Apprivoisez la tablette 2018</v>
          </cell>
          <cell r="D132">
            <v>43101</v>
          </cell>
          <cell r="E132" t="str">
            <v>AC151</v>
          </cell>
        </row>
        <row r="133">
          <cell r="A133" t="str">
            <v>CCAS RiantecMise en place et animation d'un réseau de bénévoles intervenant au domicile des personnes âgées isolées</v>
          </cell>
          <cell r="B133" t="str">
            <v>CCAS Riantec</v>
          </cell>
          <cell r="C133" t="str">
            <v>Mise en place et animation d'un réseau de bénévoles intervenant au domicile des personnes âgées isolées</v>
          </cell>
          <cell r="D133">
            <v>43101</v>
          </cell>
          <cell r="E133" t="str">
            <v>AC152</v>
          </cell>
        </row>
        <row r="134">
          <cell r="A134" t="str">
            <v>Mutualité Française BretagneGroupe d'informations et d'échanges (GIE) pour les personnes atteintes de Dégénérescence Maculaire Liée à l'Age (DMLA) 2018</v>
          </cell>
          <cell r="B134" t="str">
            <v>Mutualité Française Bretagne</v>
          </cell>
          <cell r="C134" t="str">
            <v>Groupe d'informations et d'échanges (GIE) pour les personnes atteintes de Dégénérescence Maculaire Liée à l'Age (DMLA) 2018</v>
          </cell>
          <cell r="D134">
            <v>43101</v>
          </cell>
          <cell r="E134" t="str">
            <v>AC153</v>
          </cell>
        </row>
        <row r="135">
          <cell r="A135" t="str">
            <v>Mutualité Française BretagneThéâtre Forum sur la malentendance, Sophie est tout ouïe</v>
          </cell>
          <cell r="B135" t="str">
            <v>Mutualité Française Bretagne</v>
          </cell>
          <cell r="C135" t="str">
            <v>Théâtre Forum sur la malentendance, Sophie est tout ouïe</v>
          </cell>
          <cell r="D135">
            <v>43101</v>
          </cell>
          <cell r="E135" t="str">
            <v>AC154</v>
          </cell>
        </row>
        <row r="136">
          <cell r="A136" t="str">
            <v>Mutualité Française BretagneThéâtres-débats de prévention « Vieillir… tout un art ! » 2018</v>
          </cell>
          <cell r="B136" t="str">
            <v>Mutualité Française Bretagne</v>
          </cell>
          <cell r="C136" t="str">
            <v>Théâtres-débats de prévention « Vieillir… tout un art ! » 2018</v>
          </cell>
          <cell r="D136">
            <v>43101</v>
          </cell>
          <cell r="E136" t="str">
            <v>AC155</v>
          </cell>
        </row>
        <row r="137">
          <cell r="A137" t="str">
            <v>Centre Social du pays de GuerActivité Physique Partagée 2018</v>
          </cell>
          <cell r="B137" t="str">
            <v>Centre Social du pays de Guer</v>
          </cell>
          <cell r="C137" t="str">
            <v>Activité Physique Partagée 2018</v>
          </cell>
          <cell r="D137">
            <v>43101</v>
          </cell>
          <cell r="E137" t="str">
            <v>AC156</v>
          </cell>
        </row>
        <row r="138">
          <cell r="A138" t="str">
            <v>Centre Social du pays de Guer"Atout'âge : l'heure du partage" 2018</v>
          </cell>
          <cell r="B138" t="str">
            <v>Centre Social du pays de Guer</v>
          </cell>
          <cell r="C138" t="str">
            <v>"Atout'âge : l'heure du partage" 2018</v>
          </cell>
          <cell r="D138">
            <v>43101</v>
          </cell>
          <cell r="E138" t="str">
            <v>AC157</v>
          </cell>
        </row>
        <row r="139">
          <cell r="A139" t="str">
            <v>Centre Social du pays de GuerSORTIES - SEJOUR Séniors 2018</v>
          </cell>
          <cell r="B139" t="str">
            <v>Centre Social du pays de Guer</v>
          </cell>
          <cell r="C139" t="str">
            <v>SORTIES - SEJOUR Séniors 2018</v>
          </cell>
          <cell r="D139">
            <v>43101</v>
          </cell>
          <cell r="E139" t="str">
            <v>AC158</v>
          </cell>
        </row>
        <row r="140">
          <cell r="A140" t="str">
            <v>Centre Social du pays de Guer"Mobilité des séniors" 2018</v>
          </cell>
          <cell r="B140" t="str">
            <v>Centre Social du pays de Guer</v>
          </cell>
          <cell r="C140" t="str">
            <v>"Mobilité des séniors" 2018</v>
          </cell>
          <cell r="D140">
            <v>43101</v>
          </cell>
          <cell r="E140" t="str">
            <v>AC159</v>
          </cell>
        </row>
        <row r="141">
          <cell r="A141" t="str">
            <v>Centre Social du pays de GuerSOPHROLOGIE 2018</v>
          </cell>
          <cell r="B141" t="str">
            <v>Centre Social du pays de Guer</v>
          </cell>
          <cell r="C141" t="str">
            <v>SOPHROLOGIE 2018</v>
          </cell>
          <cell r="D141">
            <v>43101</v>
          </cell>
          <cell r="E141" t="str">
            <v>AC160</v>
          </cell>
        </row>
        <row r="142">
          <cell r="A142" t="str">
            <v>Centre Social du pays de GuerAtelier Cuisine 2018</v>
          </cell>
          <cell r="B142" t="str">
            <v>Centre Social du pays de Guer</v>
          </cell>
          <cell r="C142" t="str">
            <v>Atelier Cuisine 2018</v>
          </cell>
          <cell r="D142">
            <v>43101</v>
          </cell>
          <cell r="E142" t="str">
            <v>AC161</v>
          </cell>
        </row>
        <row r="143">
          <cell r="A143" t="str">
            <v>Centre Social du pays de GuerAtelier Bien-être 2018</v>
          </cell>
          <cell r="B143" t="str">
            <v>Centre Social du pays de Guer</v>
          </cell>
          <cell r="C143" t="str">
            <v>Atelier Bien-être 2018</v>
          </cell>
          <cell r="D143">
            <v>43101</v>
          </cell>
          <cell r="E143" t="str">
            <v>AC162</v>
          </cell>
        </row>
        <row r="144">
          <cell r="A144" t="str">
            <v>Centre Social du pays de GuerAtelier Loisirs créatif (couture et crochet) 2018</v>
          </cell>
          <cell r="B144" t="str">
            <v>Centre Social du pays de Guer</v>
          </cell>
          <cell r="C144" t="str">
            <v>Atelier Loisirs créatif (couture et crochet) 2018</v>
          </cell>
          <cell r="D144">
            <v>43101</v>
          </cell>
          <cell r="E144" t="str">
            <v>AC163</v>
          </cell>
        </row>
        <row r="145">
          <cell r="A145" t="str">
            <v>Centre Social du pays de GuerPouvoir d'agir des personnes âgées 2018</v>
          </cell>
          <cell r="B145" t="str">
            <v>Centre Social du pays de Guer</v>
          </cell>
          <cell r="C145" t="str">
            <v>Pouvoir d'agir des personnes âgées 2018</v>
          </cell>
          <cell r="D145">
            <v>43101</v>
          </cell>
          <cell r="E145" t="str">
            <v>AC164</v>
          </cell>
        </row>
        <row r="146">
          <cell r="A146" t="str">
            <v>Centre Social du pays de GuerDéveloppement du secteur sénior 2018</v>
          </cell>
          <cell r="B146" t="str">
            <v>Centre Social du pays de Guer</v>
          </cell>
          <cell r="C146" t="str">
            <v>Développement du secteur sénior 2018</v>
          </cell>
          <cell r="D146">
            <v>43101</v>
          </cell>
          <cell r="E146" t="str">
            <v>AC165</v>
          </cell>
        </row>
        <row r="147">
          <cell r="A147" t="str">
            <v>Maison de quartier du Bois du ChâteauVivre et bien veillir au Bois du Château 2018</v>
          </cell>
          <cell r="B147" t="str">
            <v>Maison de quartier du Bois du Château</v>
          </cell>
          <cell r="C147" t="str">
            <v>Vivre et bien veillir au Bois du Château 2018</v>
          </cell>
          <cell r="D147">
            <v>43101</v>
          </cell>
          <cell r="E147" t="str">
            <v>AC166</v>
          </cell>
        </row>
        <row r="148">
          <cell r="A148" t="str">
            <v>Association Siel BleuManger équilibré, bouger rythmé</v>
          </cell>
          <cell r="B148" t="str">
            <v>Association Siel Bleu</v>
          </cell>
          <cell r="C148" t="str">
            <v>Manger équilibré, bouger rythmé</v>
          </cell>
          <cell r="D148">
            <v>43101</v>
          </cell>
          <cell r="E148" t="str">
            <v>AC167</v>
          </cell>
        </row>
        <row r="149">
          <cell r="A149" t="str">
            <v>Association Siel BleuGym prévention santé 2018</v>
          </cell>
          <cell r="B149" t="str">
            <v>Association Siel Bleu</v>
          </cell>
          <cell r="C149" t="str">
            <v>Gym prévention santé 2018</v>
          </cell>
          <cell r="D149">
            <v>43101</v>
          </cell>
          <cell r="E149" t="str">
            <v>AC168</v>
          </cell>
        </row>
        <row r="150">
          <cell r="A150" t="str">
            <v>CCAS LocmariaquerAtelier mémoire</v>
          </cell>
          <cell r="B150" t="str">
            <v>CCAS Locmariaquer</v>
          </cell>
          <cell r="C150" t="str">
            <v>Atelier mémoire</v>
          </cell>
          <cell r="D150">
            <v>43101</v>
          </cell>
          <cell r="E150" t="str">
            <v>AC169</v>
          </cell>
        </row>
        <row r="151">
          <cell r="A151" t="str">
            <v>MAISON POUR TOUSPlace sociale des seniors</v>
          </cell>
          <cell r="B151" t="str">
            <v>MAISON POUR TOUS</v>
          </cell>
          <cell r="C151" t="str">
            <v>Place sociale des seniors</v>
          </cell>
          <cell r="D151">
            <v>43101</v>
          </cell>
          <cell r="E151" t="str">
            <v>AC170</v>
          </cell>
        </row>
        <row r="152">
          <cell r="A152" t="str">
            <v>OPTIM-ISMHappy-syklett</v>
          </cell>
          <cell r="B152" t="str">
            <v>OPTIM-ISM</v>
          </cell>
          <cell r="C152" t="str">
            <v>Happy-syklett</v>
          </cell>
          <cell r="D152">
            <v>43101</v>
          </cell>
          <cell r="E152" t="str">
            <v>AC171</v>
          </cell>
        </row>
        <row r="153">
          <cell r="A153" t="str">
            <v>Association Place des rencontresBien vivre et bien vieillir au quartier</v>
          </cell>
          <cell r="B153" t="str">
            <v>Association Place des rencontres</v>
          </cell>
          <cell r="C153" t="str">
            <v>Bien vivre et bien vieillir au quartier</v>
          </cell>
          <cell r="D153">
            <v>43101</v>
          </cell>
          <cell r="E153" t="str">
            <v>AC172</v>
          </cell>
        </row>
        <row r="154">
          <cell r="A154" t="str">
            <v>Mutualité Française BretagneConférences pour les aidants 2018</v>
          </cell>
          <cell r="B154" t="str">
            <v>Mutualité Française Bretagne</v>
          </cell>
          <cell r="C154" t="str">
            <v>Conférences pour les aidants 2018</v>
          </cell>
          <cell r="D154">
            <v>43101</v>
          </cell>
          <cell r="E154" t="str">
            <v>AC173</v>
          </cell>
        </row>
        <row r="155">
          <cell r="A155" t="str">
            <v>COMITE DEPARTEMENTAL SPORTS POUR TOUS MORBIHANPass Club Sports Santé Seniors : Activité Physique Adaptée pour les seniors - Prévention des chutes pour les seniors 2017</v>
          </cell>
          <cell r="B155" t="str">
            <v>COMITE DEPARTEMENTAL SPORTS POUR TOUS MORBIHAN</v>
          </cell>
          <cell r="C155" t="str">
            <v>Pass Club Sports Santé Seniors : Activité Physique Adaptée pour les seniors - Prévention des chutes pour les seniors 2017</v>
          </cell>
          <cell r="D155">
            <v>43101</v>
          </cell>
          <cell r="E155" t="str">
            <v>AC174</v>
          </cell>
        </row>
        <row r="156">
          <cell r="A156" t="str">
            <v>Association Siel BleuGym prévention santé 2017</v>
          </cell>
          <cell r="B156" t="str">
            <v>Association Siel Bleu</v>
          </cell>
          <cell r="C156" t="str">
            <v>Gym prévention santé 2017</v>
          </cell>
          <cell r="D156">
            <v>43101</v>
          </cell>
          <cell r="E156" t="str">
            <v>AC175</v>
          </cell>
        </row>
        <row r="157">
          <cell r="A157" t="str">
            <v>BRAIN UP ASSOCIATIONPlaisir, sécurité et sérénité au volant 2017</v>
          </cell>
          <cell r="B157" t="str">
            <v>BRAIN UP ASSOCIATION</v>
          </cell>
          <cell r="C157" t="str">
            <v>Plaisir, sécurité et sérénité au volant 2017</v>
          </cell>
          <cell r="D157">
            <v>43101</v>
          </cell>
          <cell r="E157" t="str">
            <v>AC177</v>
          </cell>
        </row>
        <row r="158">
          <cell r="A158" t="str">
            <v>Association clinique des Augustines de MalestroitFormation des libéraux - Filière gériatrique</v>
          </cell>
          <cell r="B158" t="str">
            <v>Association clinique des Augustines de Malestroit</v>
          </cell>
          <cell r="C158" t="str">
            <v>Formation des libéraux - Filière gériatrique</v>
          </cell>
          <cell r="D158">
            <v>43101</v>
          </cell>
          <cell r="E158" t="str">
            <v>AC178</v>
          </cell>
        </row>
        <row r="159">
          <cell r="A159" t="str">
            <v>Association Perrine SAMSON Maison Sainte FamilleElargir l'accueil dans les structures d'hébergement temporaire aux personnes atteintes de maladies neurodégénératives</v>
          </cell>
          <cell r="B159" t="str">
            <v>Association Perrine SAMSON Maison Sainte Famille</v>
          </cell>
          <cell r="C159" t="str">
            <v>Elargir l'accueil dans les structures d'hébergement temporaire aux personnes atteintes de maladies neurodégénératives</v>
          </cell>
          <cell r="D159">
            <v>43101</v>
          </cell>
          <cell r="E159" t="str">
            <v>AC179</v>
          </cell>
        </row>
        <row r="160">
          <cell r="A160" t="str">
            <v>Association Perrine SAMSON Maison Sainte FamilleAccueil de personnes vivant au domicile pour un temps de restauration 2018</v>
          </cell>
          <cell r="B160" t="str">
            <v>Association Perrine SAMSON Maison Sainte Famille</v>
          </cell>
          <cell r="C160" t="str">
            <v>Accueil de personnes vivant au domicile pour un temps de restauration 2018</v>
          </cell>
          <cell r="D160">
            <v>43101</v>
          </cell>
          <cell r="E160" t="str">
            <v>AC180</v>
          </cell>
        </row>
        <row r="161">
          <cell r="A161" t="str">
            <v>Association Perrine SAMSON Maison Sainte FamilleAccompagner les résidents au domicile à l'issue d'un séjour d'hébergement temporaire</v>
          </cell>
          <cell r="B161" t="str">
            <v>Association Perrine SAMSON Maison Sainte Famille</v>
          </cell>
          <cell r="C161" t="str">
            <v>Accompagner les résidents au domicile à l'issue d'un séjour d'hébergement temporaire</v>
          </cell>
          <cell r="D161">
            <v>43101</v>
          </cell>
          <cell r="E161" t="str">
            <v>AC181</v>
          </cell>
        </row>
        <row r="162">
          <cell r="A162" t="str">
            <v>ASSOCIATION DES CENTRES DE SOINS ALLAIRE MALANSACrester actif et s'épanouir pour bien vieillir à domicile</v>
          </cell>
          <cell r="B162" t="str">
            <v>ASSOCIATION DES CENTRES DE SOINS ALLAIRE MALANSAC</v>
          </cell>
          <cell r="C162" t="str">
            <v>rester actif et s'épanouir pour bien vieillir à domicile</v>
          </cell>
          <cell r="D162">
            <v>43101</v>
          </cell>
          <cell r="E162" t="str">
            <v>AC182</v>
          </cell>
        </row>
        <row r="163">
          <cell r="A163" t="str">
            <v>Centre d'Accès au Droit Nord MorbihanAccès au droit sur le territoire de Roi Morvan Communauté</v>
          </cell>
          <cell r="B163" t="str">
            <v>Centre d'Accès au Droit Nord Morbihan</v>
          </cell>
          <cell r="C163" t="str">
            <v>Accès au droit sur le territoire de Roi Morvan Communauté</v>
          </cell>
          <cell r="D163">
            <v>43101</v>
          </cell>
          <cell r="E163" t="str">
            <v>AC183</v>
          </cell>
        </row>
        <row r="164">
          <cell r="A164" t="str">
            <v>CLARPA 56Osons le bus 2017</v>
          </cell>
          <cell r="B164" t="str">
            <v>CLARPA 56</v>
          </cell>
          <cell r="C164" t="str">
            <v>Osons le bus 2017</v>
          </cell>
          <cell r="D164">
            <v>43101</v>
          </cell>
          <cell r="E164" t="str">
            <v>AC184</v>
          </cell>
        </row>
        <row r="165">
          <cell r="A165" t="str">
            <v>CLARPA 56Apprivoisez la tablette 2017</v>
          </cell>
          <cell r="B165" t="str">
            <v>CLARPA 56</v>
          </cell>
          <cell r="C165" t="str">
            <v>Apprivoisez la tablette 2017</v>
          </cell>
          <cell r="D165">
            <v>43101</v>
          </cell>
          <cell r="E165" t="str">
            <v>AC185</v>
          </cell>
        </row>
        <row r="166">
          <cell r="A166" t="str">
            <v>CLARPA 56Ateliers bien-être 2017</v>
          </cell>
          <cell r="B166" t="str">
            <v>CLARPA 56</v>
          </cell>
          <cell r="C166" t="str">
            <v>Ateliers bien-être 2017</v>
          </cell>
          <cell r="D166">
            <v>43101</v>
          </cell>
          <cell r="E166" t="str">
            <v>AC186</v>
          </cell>
        </row>
        <row r="167">
          <cell r="A167" t="str">
            <v>CLARPA 56Développement d'activités physiques dans les clubs</v>
          </cell>
          <cell r="B167" t="str">
            <v>CLARPA 56</v>
          </cell>
          <cell r="C167" t="str">
            <v>Développement d'activités physiques dans les clubs</v>
          </cell>
          <cell r="D167">
            <v>43101</v>
          </cell>
          <cell r="E167" t="str">
            <v>AC187</v>
          </cell>
        </row>
        <row r="168">
          <cell r="A168" t="str">
            <v>Fédération des Centres Sociaux de BretagneVieillir en citoyen</v>
          </cell>
          <cell r="B168" t="str">
            <v>Fédération des Centres Sociaux de Bretagne</v>
          </cell>
          <cell r="C168" t="str">
            <v>Vieillir en citoyen</v>
          </cell>
          <cell r="D168">
            <v>43101</v>
          </cell>
          <cell r="E168" t="str">
            <v>AC188</v>
          </cell>
        </row>
        <row r="169">
          <cell r="A169" t="str">
            <v>FEDERATION ADMR DU MORBIHANDe la Gym Douce pour les clients de l'ADMR</v>
          </cell>
          <cell r="B169" t="str">
            <v>FEDERATION ADMR DU MORBIHAN</v>
          </cell>
          <cell r="C169" t="str">
            <v>De la Gym Douce pour les clients de l'ADMR</v>
          </cell>
          <cell r="D169">
            <v>43101</v>
          </cell>
          <cell r="E169" t="str">
            <v>AC189</v>
          </cell>
        </row>
        <row r="170">
          <cell r="A170" t="str">
            <v>FEDERATION ADMR DU MORBIHANUne bulle de bien-être pour les clients de l'ADMR 2017</v>
          </cell>
          <cell r="B170" t="str">
            <v>FEDERATION ADMR DU MORBIHAN</v>
          </cell>
          <cell r="C170" t="str">
            <v>Une bulle de bien-être pour les clients de l'ADMR 2017</v>
          </cell>
          <cell r="D170">
            <v>43101</v>
          </cell>
          <cell r="E170" t="str">
            <v>AC190</v>
          </cell>
        </row>
        <row r="171">
          <cell r="A171" t="str">
            <v>FEDERATION ADMR DU MORBIHANJe mange donc je vis ADMR</v>
          </cell>
          <cell r="B171" t="str">
            <v>FEDERATION ADMR DU MORBIHAN</v>
          </cell>
          <cell r="C171" t="str">
            <v>Je mange donc je vis ADMR</v>
          </cell>
          <cell r="D171">
            <v>43101</v>
          </cell>
          <cell r="E171" t="str">
            <v>AC191</v>
          </cell>
        </row>
        <row r="172">
          <cell r="A172" t="str">
            <v>FEDERATION ADMR DU MORBIHANL'ADMR travaille la mémoire 2017</v>
          </cell>
          <cell r="B172" t="str">
            <v>FEDERATION ADMR DU MORBIHAN</v>
          </cell>
          <cell r="C172" t="str">
            <v>L'ADMR travaille la mémoire 2017</v>
          </cell>
          <cell r="D172">
            <v>43101</v>
          </cell>
          <cell r="E172" t="str">
            <v>AC192</v>
          </cell>
        </row>
        <row r="173">
          <cell r="A173" t="str">
            <v>FEDERATION ADMR DU MORBIHANL'ADMR actrice contre l'isolement des personnes âgées 2017</v>
          </cell>
          <cell r="B173" t="str">
            <v>FEDERATION ADMR DU MORBIHAN</v>
          </cell>
          <cell r="C173" t="str">
            <v>L'ADMR actrice contre l'isolement des personnes âgées 2017</v>
          </cell>
          <cell r="D173">
            <v>43101</v>
          </cell>
          <cell r="E173" t="str">
            <v>AC193</v>
          </cell>
        </row>
        <row r="174">
          <cell r="A174" t="str">
            <v>CIAS DE PLOERMELLe bien être : une solution pour bien vieillir à Ploërmel Communauté</v>
          </cell>
          <cell r="B174" t="str">
            <v>CIAS DE PLOERMEL</v>
          </cell>
          <cell r="C174" t="str">
            <v>Le bien être : une solution pour bien vieillir à Ploërmel Communauté</v>
          </cell>
          <cell r="D174">
            <v>43101</v>
          </cell>
          <cell r="E174" t="str">
            <v>AC194</v>
          </cell>
        </row>
        <row r="175">
          <cell r="A175" t="str">
            <v>Association clinique des Augustines de MalestroitAteliers créatifs et de mémoire pour la prévention du suicide chez les personnes âgées isolées 2017</v>
          </cell>
          <cell r="B175" t="str">
            <v>Association clinique des Augustines de Malestroit</v>
          </cell>
          <cell r="C175" t="str">
            <v>Ateliers créatifs et de mémoire pour la prévention du suicide chez les personnes âgées isolées 2017</v>
          </cell>
          <cell r="D175">
            <v>43101</v>
          </cell>
          <cell r="E175" t="str">
            <v>AC195</v>
          </cell>
        </row>
        <row r="176">
          <cell r="A176" t="str">
            <v>Communauté de Communes Auray Quiberon Terre AtlantiqueMobilité dans le parc public : 
Dispositif de repérage et d’information en direction des locataires séniors du parc public pour favoriser la mobilité dans un parc adapté. 2018</v>
          </cell>
          <cell r="B176" t="str">
            <v>Communauté de Communes Auray Quiberon Terre Atlantique</v>
          </cell>
          <cell r="C176" t="str">
            <v>Mobilité dans le parc public : 
Dispositif de repérage et d’information en direction des locataires séniors du parc public pour favoriser la mobilité dans un parc adapté. 2018</v>
          </cell>
          <cell r="D176">
            <v>43101</v>
          </cell>
          <cell r="E176" t="str">
            <v>AC196</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ire"/>
      <sheetName val="Lisez-moi"/>
      <sheetName val="Page de garde"/>
      <sheetName val="Identification"/>
      <sheetName val="Thématiques"/>
      <sheetName val="Motivations"/>
      <sheetName val="Couverture_territoriale"/>
      <sheetName val="Objectifs"/>
      <sheetName val="Evaluation"/>
      <sheetName val="Table"/>
      <sheetName val="Mise en oeuvre"/>
      <sheetName val="Financement"/>
      <sheetName val="Grille_analyse"/>
      <sheetName val="Liste"/>
      <sheetName val="DIM participation beneficiai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Oui</v>
          </cell>
          <cell r="B1">
            <v>1</v>
          </cell>
        </row>
        <row r="2">
          <cell r="A2" t="str">
            <v>Non</v>
          </cell>
          <cell r="B2">
            <v>0</v>
          </cell>
        </row>
      </sheetData>
      <sheetData sheetId="14"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57"/>
  <sheetViews>
    <sheetView showGridLines="0" tabSelected="1" zoomScale="82" zoomScaleNormal="82" workbookViewId="0">
      <selection activeCell="R20" sqref="R20"/>
    </sheetView>
  </sheetViews>
  <sheetFormatPr baseColWidth="10" defaultColWidth="9.140625" defaultRowHeight="15" x14ac:dyDescent="0.25"/>
  <cols>
    <col min="1" max="1" width="12.7109375" style="3"/>
    <col min="2" max="6" width="10.7109375"/>
    <col min="7" max="7" width="16.28515625"/>
    <col min="8" max="8" width="11.42578125" style="3"/>
    <col min="9" max="10" width="10.7109375"/>
    <col min="11" max="11" width="14.28515625"/>
    <col min="12" max="1025" width="10.7109375"/>
  </cols>
  <sheetData>
    <row r="1" spans="1:18" ht="18" x14ac:dyDescent="0.25">
      <c r="A1" s="4"/>
      <c r="B1" s="5"/>
      <c r="C1" s="5"/>
      <c r="D1" s="233" t="s">
        <v>36</v>
      </c>
      <c r="E1" s="233"/>
      <c r="F1" s="233"/>
      <c r="G1" s="233"/>
      <c r="H1" s="233"/>
      <c r="I1" s="233"/>
      <c r="J1" s="233"/>
      <c r="K1" s="233"/>
      <c r="L1" s="5"/>
      <c r="M1" s="5"/>
      <c r="N1" s="6"/>
    </row>
    <row r="2" spans="1:18" ht="18" x14ac:dyDescent="0.25">
      <c r="A2" s="7"/>
      <c r="B2" s="8"/>
      <c r="C2" s="8"/>
      <c r="D2" s="233"/>
      <c r="E2" s="233"/>
      <c r="F2" s="233"/>
      <c r="G2" s="233"/>
      <c r="H2" s="233"/>
      <c r="I2" s="233"/>
      <c r="J2" s="233"/>
      <c r="K2" s="233"/>
      <c r="L2" s="8"/>
      <c r="M2" s="8"/>
      <c r="N2" s="9"/>
    </row>
    <row r="3" spans="1:18" ht="18" x14ac:dyDescent="0.25">
      <c r="A3" s="7"/>
      <c r="B3" s="8"/>
      <c r="C3" s="8"/>
      <c r="D3" s="234" t="s">
        <v>37</v>
      </c>
      <c r="E3" s="234"/>
      <c r="F3" s="234"/>
      <c r="G3" s="234"/>
      <c r="H3" s="234"/>
      <c r="I3" s="234"/>
      <c r="J3" s="234"/>
      <c r="K3" s="234"/>
      <c r="L3" s="8"/>
      <c r="M3" s="8"/>
      <c r="N3" s="9"/>
    </row>
    <row r="4" spans="1:18" ht="18" x14ac:dyDescent="0.25">
      <c r="A4" s="7"/>
      <c r="B4" s="8"/>
      <c r="C4" s="8"/>
      <c r="H4"/>
      <c r="L4" s="8"/>
      <c r="M4" s="8"/>
      <c r="N4" s="9"/>
      <c r="O4" s="10"/>
      <c r="P4" s="10"/>
      <c r="Q4" s="10"/>
      <c r="R4" s="10"/>
    </row>
    <row r="5" spans="1:18" ht="18" x14ac:dyDescent="0.25">
      <c r="A5" s="7"/>
      <c r="B5" s="8"/>
      <c r="C5" s="8"/>
      <c r="D5" s="231" t="s">
        <v>38</v>
      </c>
      <c r="E5" s="231"/>
      <c r="F5" s="231"/>
      <c r="G5" s="231"/>
      <c r="H5" s="231"/>
      <c r="I5" s="231"/>
      <c r="J5" s="231"/>
      <c r="K5" s="231"/>
      <c r="L5" s="8"/>
      <c r="M5" s="8"/>
      <c r="N5" s="9"/>
      <c r="O5" s="10"/>
      <c r="P5" s="10"/>
      <c r="Q5" s="10"/>
      <c r="R5" s="10"/>
    </row>
    <row r="6" spans="1:18" ht="18" x14ac:dyDescent="0.25">
      <c r="A6" s="7"/>
      <c r="B6" s="8"/>
      <c r="C6" s="8"/>
      <c r="D6" s="231" t="s">
        <v>39</v>
      </c>
      <c r="E6" s="231"/>
      <c r="F6" s="231"/>
      <c r="G6" s="231"/>
      <c r="H6" s="231"/>
      <c r="I6" s="231"/>
      <c r="J6" s="231"/>
      <c r="K6" s="231"/>
      <c r="L6" s="8"/>
      <c r="M6" s="8"/>
      <c r="N6" s="9"/>
      <c r="O6" s="11"/>
      <c r="P6" s="11"/>
      <c r="Q6" s="11"/>
      <c r="R6" s="11"/>
    </row>
    <row r="7" spans="1:18" ht="18" x14ac:dyDescent="0.25">
      <c r="A7" s="7"/>
      <c r="B7" s="8"/>
      <c r="C7" s="8"/>
      <c r="D7" s="231" t="s">
        <v>40</v>
      </c>
      <c r="E7" s="231"/>
      <c r="F7" s="231"/>
      <c r="G7" s="231"/>
      <c r="H7" s="231"/>
      <c r="I7" s="231"/>
      <c r="J7" s="231"/>
      <c r="K7" s="231"/>
      <c r="L7" s="8"/>
      <c r="M7" s="8"/>
      <c r="N7" s="9"/>
      <c r="O7" s="12"/>
      <c r="P7" s="12"/>
      <c r="Q7" s="12"/>
      <c r="R7" s="12"/>
    </row>
    <row r="8" spans="1:18" ht="18" x14ac:dyDescent="0.25">
      <c r="A8" s="7"/>
      <c r="B8" s="8"/>
      <c r="C8" s="8"/>
      <c r="D8" s="231" t="s">
        <v>41</v>
      </c>
      <c r="E8" s="231"/>
      <c r="F8" s="231"/>
      <c r="G8" s="231"/>
      <c r="H8" s="231"/>
      <c r="I8" s="231"/>
      <c r="J8" s="231"/>
      <c r="K8" s="231"/>
      <c r="L8" s="8"/>
      <c r="M8" s="8"/>
      <c r="N8" s="9"/>
      <c r="O8" s="12"/>
      <c r="P8" s="12"/>
      <c r="Q8" s="12"/>
      <c r="R8" s="12"/>
    </row>
    <row r="9" spans="1:18" ht="18" x14ac:dyDescent="0.25">
      <c r="A9" s="7"/>
      <c r="B9" s="8"/>
      <c r="C9" s="8"/>
      <c r="D9" s="13"/>
      <c r="H9"/>
      <c r="L9" s="8"/>
      <c r="M9" s="8"/>
      <c r="N9" s="9"/>
      <c r="O9" s="12"/>
      <c r="P9" s="12"/>
      <c r="Q9" s="12"/>
      <c r="R9" s="12"/>
    </row>
    <row r="10" spans="1:18" ht="18" x14ac:dyDescent="0.25">
      <c r="A10" s="7"/>
      <c r="B10" s="8"/>
      <c r="C10" s="8"/>
      <c r="D10" s="14" t="s">
        <v>42</v>
      </c>
      <c r="E10" s="13"/>
      <c r="F10" s="13"/>
      <c r="G10" s="15"/>
      <c r="H10" s="13"/>
      <c r="I10" s="13"/>
      <c r="J10" s="13"/>
      <c r="K10" s="13"/>
      <c r="L10" s="8"/>
      <c r="M10" s="8"/>
      <c r="N10" s="9"/>
      <c r="O10" s="12"/>
      <c r="P10" s="12"/>
      <c r="Q10" s="12"/>
      <c r="R10" s="12"/>
    </row>
    <row r="11" spans="1:18" ht="18" x14ac:dyDescent="0.25">
      <c r="A11" s="7"/>
      <c r="B11" s="8"/>
      <c r="C11" s="8"/>
      <c r="D11" s="13" t="s">
        <v>43</v>
      </c>
      <c r="E11" s="13"/>
      <c r="F11" s="13"/>
      <c r="G11" s="15"/>
      <c r="H11" s="13"/>
      <c r="I11" s="13"/>
      <c r="J11" s="13"/>
      <c r="K11" s="13"/>
      <c r="L11" s="8"/>
      <c r="M11" s="8"/>
      <c r="N11" s="9"/>
    </row>
    <row r="12" spans="1:18" ht="18" x14ac:dyDescent="0.25">
      <c r="A12" s="7"/>
      <c r="B12" s="8"/>
      <c r="C12" s="8"/>
      <c r="D12" s="13" t="s">
        <v>44</v>
      </c>
      <c r="E12" s="13"/>
      <c r="F12" s="13"/>
      <c r="G12" s="15"/>
      <c r="H12" s="13"/>
      <c r="I12" s="13"/>
      <c r="J12" s="13"/>
      <c r="K12" s="13"/>
      <c r="L12" s="8"/>
      <c r="M12" s="8"/>
      <c r="N12" s="9"/>
    </row>
    <row r="13" spans="1:18" ht="18" x14ac:dyDescent="0.25">
      <c r="A13" s="7"/>
      <c r="B13" s="8"/>
      <c r="C13" s="8"/>
      <c r="D13" s="13"/>
      <c r="E13" s="13"/>
      <c r="F13" s="13"/>
      <c r="G13" s="15"/>
      <c r="H13" s="13"/>
      <c r="I13" s="13"/>
      <c r="J13" s="13"/>
      <c r="K13" s="13"/>
      <c r="L13" s="8"/>
      <c r="M13" s="8"/>
      <c r="N13" s="9"/>
    </row>
    <row r="14" spans="1:18" ht="18" x14ac:dyDescent="0.25">
      <c r="A14" s="7"/>
      <c r="B14" s="8"/>
      <c r="C14" s="8"/>
      <c r="D14" s="14" t="s">
        <v>45</v>
      </c>
      <c r="E14" s="13"/>
      <c r="F14" s="13"/>
      <c r="G14" s="16" t="s">
        <v>46</v>
      </c>
      <c r="H14" s="17"/>
      <c r="I14" s="17"/>
      <c r="J14" s="13"/>
      <c r="K14" s="13"/>
      <c r="L14" s="8"/>
      <c r="M14" s="8"/>
      <c r="N14" s="9"/>
    </row>
    <row r="15" spans="1:18" ht="18" x14ac:dyDescent="0.25">
      <c r="A15" s="7"/>
      <c r="B15" s="8"/>
      <c r="C15" s="8"/>
      <c r="D15" s="18" t="s">
        <v>47</v>
      </c>
      <c r="E15" s="13"/>
      <c r="F15" s="13"/>
      <c r="G15" s="15"/>
      <c r="H15" s="13"/>
      <c r="I15" s="13"/>
      <c r="J15" s="13"/>
      <c r="K15" s="13"/>
      <c r="L15" s="8"/>
      <c r="M15" s="8"/>
      <c r="N15" s="9"/>
    </row>
    <row r="16" spans="1:18" ht="18" x14ac:dyDescent="0.25">
      <c r="A16" s="7"/>
      <c r="B16" s="8"/>
      <c r="C16" s="8"/>
      <c r="D16" s="18" t="s">
        <v>48</v>
      </c>
      <c r="E16" s="13"/>
      <c r="F16" s="13"/>
      <c r="G16" s="15"/>
      <c r="H16" s="13"/>
      <c r="I16" s="13"/>
      <c r="J16" s="13"/>
      <c r="K16" s="13"/>
      <c r="L16" s="8"/>
      <c r="M16" s="8"/>
      <c r="N16" s="9"/>
    </row>
    <row r="17" spans="1:14" ht="18" x14ac:dyDescent="0.25">
      <c r="A17" s="7"/>
      <c r="B17" s="8"/>
      <c r="C17" s="8"/>
      <c r="D17" s="18" t="s">
        <v>49</v>
      </c>
      <c r="E17" s="13"/>
      <c r="F17" s="13"/>
      <c r="G17" s="15"/>
      <c r="H17" s="13"/>
      <c r="I17" s="13"/>
      <c r="J17" s="13"/>
      <c r="K17" s="13"/>
      <c r="L17" s="8"/>
      <c r="M17" s="8"/>
      <c r="N17" s="9"/>
    </row>
    <row r="18" spans="1:14" ht="18" x14ac:dyDescent="0.25">
      <c r="A18" s="7"/>
      <c r="B18" s="8"/>
      <c r="C18" s="8"/>
      <c r="D18" s="19" t="s">
        <v>50</v>
      </c>
      <c r="E18" s="13"/>
      <c r="F18" s="13"/>
      <c r="G18" s="15"/>
      <c r="H18" s="13"/>
      <c r="I18" s="13"/>
      <c r="J18" s="13"/>
      <c r="K18" s="13"/>
      <c r="L18" s="8"/>
      <c r="M18" s="8"/>
      <c r="N18" s="9"/>
    </row>
    <row r="19" spans="1:14" ht="18" x14ac:dyDescent="0.25">
      <c r="A19" s="7"/>
      <c r="B19" s="8"/>
      <c r="C19" s="8"/>
      <c r="D19" s="13"/>
      <c r="H19"/>
      <c r="K19" s="13"/>
      <c r="L19" s="8"/>
      <c r="M19" s="8"/>
      <c r="N19" s="9"/>
    </row>
    <row r="20" spans="1:14" ht="18" x14ac:dyDescent="0.25">
      <c r="A20" s="7"/>
      <c r="B20" s="8"/>
      <c r="C20" s="8"/>
      <c r="D20" s="14" t="s">
        <v>51</v>
      </c>
      <c r="E20" s="13"/>
      <c r="F20" s="13"/>
      <c r="G20" s="15"/>
      <c r="H20" s="13"/>
      <c r="I20" s="13"/>
      <c r="K20" s="13"/>
      <c r="L20" s="8"/>
      <c r="M20" s="8"/>
      <c r="N20" s="9"/>
    </row>
    <row r="21" spans="1:14" ht="18" x14ac:dyDescent="0.25">
      <c r="A21" s="7"/>
      <c r="B21" s="8"/>
      <c r="C21" s="8"/>
      <c r="D21" s="18" t="s">
        <v>52</v>
      </c>
      <c r="E21" s="13"/>
      <c r="F21" s="13"/>
      <c r="G21" s="15"/>
      <c r="H21" s="13"/>
      <c r="I21" s="13"/>
      <c r="K21" s="13"/>
      <c r="L21" s="8"/>
      <c r="M21" s="8"/>
      <c r="N21" s="9"/>
    </row>
    <row r="22" spans="1:14" ht="18" x14ac:dyDescent="0.25">
      <c r="A22" s="7"/>
      <c r="B22" s="8"/>
      <c r="C22" s="8"/>
      <c r="D22" s="20" t="s">
        <v>53</v>
      </c>
      <c r="E22" s="21"/>
      <c r="F22" s="21"/>
      <c r="G22" s="22"/>
      <c r="H22" s="21"/>
      <c r="I22" s="21"/>
      <c r="J22" s="21"/>
      <c r="K22" s="13"/>
      <c r="L22" s="8"/>
      <c r="M22" s="8"/>
      <c r="N22" s="9"/>
    </row>
    <row r="23" spans="1:14" ht="18" x14ac:dyDescent="0.25">
      <c r="A23" s="7"/>
      <c r="B23" s="8"/>
      <c r="C23" s="8"/>
      <c r="D23" s="13"/>
      <c r="E23" s="13"/>
      <c r="F23" s="13"/>
      <c r="G23" s="13"/>
      <c r="H23" s="15"/>
      <c r="I23" s="13"/>
      <c r="J23" s="13"/>
      <c r="K23" s="13"/>
      <c r="L23" s="8"/>
      <c r="M23" s="8"/>
      <c r="N23" s="9"/>
    </row>
    <row r="24" spans="1:14" ht="18" x14ac:dyDescent="0.25">
      <c r="A24" s="7"/>
      <c r="B24" s="8"/>
      <c r="C24" s="8"/>
      <c r="D24" s="23" t="s">
        <v>54</v>
      </c>
      <c r="E24" s="23"/>
      <c r="F24" s="18"/>
      <c r="G24" s="24"/>
      <c r="H24" s="18"/>
      <c r="I24" s="18"/>
      <c r="J24" s="13"/>
      <c r="K24" s="13"/>
      <c r="L24" s="8"/>
      <c r="M24" s="8"/>
      <c r="N24" s="9"/>
    </row>
    <row r="25" spans="1:14" ht="18" x14ac:dyDescent="0.25">
      <c r="A25" s="7"/>
      <c r="B25" s="8"/>
      <c r="C25" s="8"/>
      <c r="D25" s="18" t="s">
        <v>55</v>
      </c>
      <c r="E25" s="18"/>
      <c r="F25" s="18"/>
      <c r="G25" s="24"/>
      <c r="H25" s="18"/>
      <c r="I25" s="18"/>
      <c r="K25" s="13"/>
      <c r="L25" s="8"/>
      <c r="M25" s="8"/>
      <c r="N25" s="9"/>
    </row>
    <row r="26" spans="1:14" ht="18" x14ac:dyDescent="0.25">
      <c r="A26" s="7"/>
      <c r="B26" s="8"/>
      <c r="C26" s="8"/>
      <c r="D26" s="13"/>
      <c r="H26"/>
      <c r="K26" s="13"/>
      <c r="L26" s="8"/>
      <c r="M26" s="8"/>
      <c r="N26" s="9"/>
    </row>
    <row r="27" spans="1:14" ht="18" x14ac:dyDescent="0.25">
      <c r="A27" s="7"/>
      <c r="B27" s="8"/>
      <c r="C27" s="8"/>
      <c r="D27" s="14" t="s">
        <v>56</v>
      </c>
      <c r="E27" s="13"/>
      <c r="F27" s="13"/>
      <c r="G27" s="15"/>
      <c r="H27" s="13"/>
      <c r="I27" s="13"/>
      <c r="J27" s="13"/>
      <c r="K27" s="13"/>
      <c r="L27" s="8"/>
      <c r="M27" s="8"/>
      <c r="N27" s="9"/>
    </row>
    <row r="28" spans="1:14" ht="18" x14ac:dyDescent="0.25">
      <c r="A28" s="7"/>
      <c r="B28" s="8"/>
      <c r="C28" s="8"/>
      <c r="D28" s="18" t="s">
        <v>57</v>
      </c>
      <c r="E28" s="18"/>
      <c r="F28" s="18"/>
      <c r="G28" s="24"/>
      <c r="H28" s="18"/>
      <c r="I28" s="18"/>
      <c r="J28" s="18"/>
      <c r="K28" s="13"/>
      <c r="L28" s="8"/>
      <c r="M28" s="8"/>
      <c r="N28" s="9"/>
    </row>
    <row r="29" spans="1:14" ht="18" x14ac:dyDescent="0.25">
      <c r="A29" s="7"/>
      <c r="B29" s="8"/>
      <c r="C29" s="8"/>
      <c r="D29" s="18" t="s">
        <v>58</v>
      </c>
      <c r="E29" s="18"/>
      <c r="F29" s="18"/>
      <c r="G29" s="24"/>
      <c r="H29" s="18"/>
      <c r="I29" s="18"/>
      <c r="J29" s="18"/>
      <c r="L29" s="8"/>
      <c r="M29" s="8"/>
      <c r="N29" s="9"/>
    </row>
    <row r="30" spans="1:14" ht="18" x14ac:dyDescent="0.25">
      <c r="A30" s="7"/>
      <c r="B30" s="8"/>
      <c r="C30" s="8"/>
      <c r="D30" s="18"/>
      <c r="E30" s="18"/>
      <c r="F30" s="18"/>
      <c r="G30" s="24"/>
      <c r="H30" s="18"/>
      <c r="I30" s="18"/>
      <c r="J30" s="18"/>
      <c r="L30" s="8"/>
      <c r="M30" s="8"/>
      <c r="N30" s="9"/>
    </row>
    <row r="31" spans="1:14" ht="18" x14ac:dyDescent="0.25">
      <c r="A31" s="7"/>
      <c r="B31" s="8"/>
      <c r="C31" s="8"/>
      <c r="D31" s="14" t="s">
        <v>59</v>
      </c>
      <c r="E31" s="13"/>
      <c r="F31" s="13"/>
      <c r="G31" s="15"/>
      <c r="H31" s="13"/>
      <c r="I31" s="13"/>
      <c r="J31" s="13"/>
      <c r="K31" s="13"/>
      <c r="L31" s="8"/>
      <c r="M31" s="8"/>
      <c r="N31" s="9"/>
    </row>
    <row r="32" spans="1:14" ht="18" x14ac:dyDescent="0.25">
      <c r="A32" s="7"/>
      <c r="B32" s="8"/>
      <c r="C32" s="8"/>
      <c r="D32" s="18" t="s">
        <v>57</v>
      </c>
      <c r="E32" s="13"/>
      <c r="F32" s="13"/>
      <c r="G32" s="15"/>
      <c r="H32" s="13"/>
      <c r="I32" s="13"/>
      <c r="J32" s="13"/>
      <c r="K32" s="13"/>
      <c r="L32" s="8"/>
      <c r="M32" s="8"/>
      <c r="N32" s="9"/>
    </row>
    <row r="33" spans="1:14" ht="18" x14ac:dyDescent="0.25">
      <c r="A33" s="7"/>
      <c r="B33" s="8"/>
      <c r="C33" s="8"/>
      <c r="D33" s="18" t="s">
        <v>60</v>
      </c>
      <c r="E33" s="13"/>
      <c r="F33" s="13"/>
      <c r="G33" s="15"/>
      <c r="H33" s="13"/>
      <c r="I33" s="13"/>
      <c r="J33" s="13"/>
      <c r="K33" s="13"/>
      <c r="L33" s="8"/>
      <c r="M33" s="8"/>
      <c r="N33" s="9"/>
    </row>
    <row r="34" spans="1:14" ht="18" x14ac:dyDescent="0.25">
      <c r="A34" s="7"/>
      <c r="B34" s="8"/>
      <c r="C34" s="8"/>
      <c r="D34" s="12" t="s">
        <v>61</v>
      </c>
      <c r="E34" s="12"/>
      <c r="F34" s="12"/>
      <c r="G34" s="27"/>
      <c r="H34" s="12"/>
      <c r="I34" s="13"/>
      <c r="J34" s="13"/>
      <c r="K34" s="13"/>
      <c r="L34" s="8"/>
      <c r="M34" s="8"/>
      <c r="N34" s="9"/>
    </row>
    <row r="35" spans="1:14" ht="18" x14ac:dyDescent="0.25">
      <c r="A35" s="7"/>
      <c r="B35" s="8"/>
      <c r="C35" s="8"/>
      <c r="D35" s="13" t="s">
        <v>62</v>
      </c>
      <c r="E35" s="13"/>
      <c r="F35" s="13"/>
      <c r="G35" s="15"/>
      <c r="H35" s="12"/>
      <c r="I35" s="13"/>
      <c r="J35" s="13"/>
      <c r="K35" s="13"/>
      <c r="L35" s="8"/>
      <c r="M35" s="8"/>
      <c r="N35" s="9"/>
    </row>
    <row r="36" spans="1:14" ht="18" x14ac:dyDescent="0.25">
      <c r="A36" s="7"/>
      <c r="B36" s="8"/>
      <c r="C36" s="8"/>
      <c r="D36" s="12" t="s">
        <v>63</v>
      </c>
      <c r="E36" s="12"/>
      <c r="F36" s="12"/>
      <c r="G36" s="27"/>
      <c r="H36" s="13"/>
      <c r="I36" s="13"/>
      <c r="J36" s="13"/>
      <c r="K36" s="13"/>
      <c r="L36" s="8"/>
      <c r="M36" s="8"/>
      <c r="N36" s="9"/>
    </row>
    <row r="37" spans="1:14" ht="18" x14ac:dyDescent="0.25">
      <c r="A37" s="7"/>
      <c r="B37" s="8"/>
      <c r="C37" s="8"/>
      <c r="D37" s="12" t="s">
        <v>64</v>
      </c>
      <c r="E37" s="12"/>
      <c r="F37" s="12"/>
      <c r="G37" s="27"/>
      <c r="H37" s="13"/>
      <c r="I37" s="13"/>
      <c r="J37" s="13"/>
      <c r="K37" s="13"/>
      <c r="L37" s="8"/>
      <c r="M37" s="8"/>
      <c r="N37" s="9"/>
    </row>
    <row r="38" spans="1:14" ht="18" x14ac:dyDescent="0.25">
      <c r="A38" s="7"/>
      <c r="B38" s="8"/>
      <c r="C38" s="8"/>
      <c r="D38" s="13"/>
      <c r="E38" s="172"/>
      <c r="F38" s="172"/>
      <c r="G38" s="172"/>
      <c r="H38" s="172"/>
      <c r="I38" s="172"/>
      <c r="J38" s="172"/>
      <c r="K38" s="172"/>
      <c r="L38" s="8"/>
      <c r="M38" s="8"/>
      <c r="N38" s="9"/>
    </row>
    <row r="39" spans="1:14" ht="18" x14ac:dyDescent="0.25">
      <c r="A39" s="7"/>
      <c r="B39" s="8"/>
      <c r="C39" s="8"/>
      <c r="D39" s="14" t="s">
        <v>65</v>
      </c>
      <c r="E39" s="13"/>
      <c r="F39" s="13"/>
      <c r="G39" s="15"/>
      <c r="H39" s="13"/>
      <c r="I39" s="13"/>
      <c r="J39" s="13"/>
      <c r="K39" s="13"/>
      <c r="L39" s="8"/>
      <c r="M39" s="8"/>
      <c r="N39" s="9"/>
    </row>
    <row r="40" spans="1:14" ht="18" x14ac:dyDescent="0.25">
      <c r="A40" s="7"/>
      <c r="B40" s="8"/>
      <c r="C40" s="8"/>
      <c r="D40" s="18" t="s">
        <v>57</v>
      </c>
      <c r="E40" s="13"/>
      <c r="F40" s="13"/>
      <c r="G40" s="15"/>
      <c r="H40" s="13"/>
      <c r="I40" s="13"/>
      <c r="J40" s="13"/>
      <c r="K40" s="13"/>
      <c r="L40" s="8"/>
      <c r="M40" s="8"/>
      <c r="N40" s="9"/>
    </row>
    <row r="41" spans="1:14" ht="18" x14ac:dyDescent="0.25">
      <c r="A41" s="7"/>
      <c r="B41" s="8"/>
      <c r="C41" s="8"/>
      <c r="D41" s="18" t="s">
        <v>66</v>
      </c>
      <c r="E41" s="18"/>
      <c r="F41" s="18"/>
      <c r="G41" s="15"/>
      <c r="H41" s="13"/>
      <c r="I41" s="13"/>
      <c r="J41" s="13"/>
      <c r="K41" s="13"/>
      <c r="L41" s="8"/>
      <c r="M41" s="8"/>
      <c r="N41" s="9"/>
    </row>
    <row r="42" spans="1:14" ht="18" x14ac:dyDescent="0.25">
      <c r="A42" s="7"/>
      <c r="B42" s="8"/>
      <c r="C42" s="8"/>
      <c r="D42" s="18" t="s">
        <v>67</v>
      </c>
      <c r="E42" s="18"/>
      <c r="F42" s="18"/>
      <c r="G42" s="15"/>
      <c r="H42" s="13"/>
      <c r="I42" s="13"/>
      <c r="J42" s="13"/>
      <c r="K42" s="13"/>
      <c r="L42" s="8"/>
      <c r="M42" s="8"/>
      <c r="N42" s="9"/>
    </row>
    <row r="43" spans="1:14" ht="18" x14ac:dyDescent="0.25">
      <c r="A43" s="7"/>
      <c r="B43" s="8"/>
      <c r="C43" s="8"/>
      <c r="D43" s="18"/>
      <c r="E43" s="18"/>
      <c r="F43" s="13"/>
      <c r="G43" s="13"/>
      <c r="H43" s="15"/>
      <c r="I43" s="13"/>
      <c r="J43" s="13"/>
      <c r="K43" s="13"/>
      <c r="L43" s="8"/>
      <c r="M43" s="8"/>
      <c r="N43" s="9"/>
    </row>
    <row r="44" spans="1:14" ht="18" x14ac:dyDescent="0.25">
      <c r="A44" s="7"/>
      <c r="B44" s="8"/>
      <c r="C44" s="8"/>
      <c r="D44" s="19" t="s">
        <v>68</v>
      </c>
      <c r="E44" s="25"/>
      <c r="F44" s="25"/>
      <c r="G44" s="26"/>
      <c r="H44" s="25"/>
      <c r="I44" s="25"/>
      <c r="J44" s="25"/>
      <c r="K44" s="13"/>
      <c r="L44" s="8"/>
      <c r="M44" s="8"/>
      <c r="N44" s="9"/>
    </row>
    <row r="45" spans="1:14" ht="18" x14ac:dyDescent="0.25">
      <c r="A45" s="7"/>
      <c r="B45" s="8"/>
      <c r="C45" s="8"/>
      <c r="D45" s="12" t="s">
        <v>69</v>
      </c>
      <c r="E45" s="25"/>
      <c r="F45" s="25"/>
      <c r="G45" s="26"/>
      <c r="H45" s="25"/>
      <c r="I45" s="25"/>
      <c r="J45" s="25"/>
      <c r="K45" s="13"/>
      <c r="L45" s="8"/>
      <c r="M45" s="8"/>
      <c r="N45" s="9"/>
    </row>
    <row r="46" spans="1:14" ht="18" x14ac:dyDescent="0.25">
      <c r="A46" s="7"/>
      <c r="B46" s="8"/>
      <c r="C46" s="8"/>
      <c r="D46" s="18" t="s">
        <v>70</v>
      </c>
      <c r="E46" s="13"/>
      <c r="F46" s="13"/>
      <c r="G46" s="15"/>
      <c r="H46" s="13"/>
      <c r="I46" s="13"/>
      <c r="J46" s="13"/>
      <c r="K46" s="13"/>
      <c r="L46" s="8"/>
      <c r="M46" s="8"/>
      <c r="N46" s="9"/>
    </row>
    <row r="47" spans="1:14" ht="18" x14ac:dyDescent="0.25">
      <c r="A47" s="7"/>
      <c r="B47" s="8"/>
      <c r="C47" s="8"/>
      <c r="D47" s="18" t="s">
        <v>71</v>
      </c>
      <c r="E47" s="13"/>
      <c r="F47" s="13"/>
      <c r="G47" s="15"/>
      <c r="H47" s="13"/>
      <c r="I47" s="13"/>
      <c r="J47" s="13"/>
      <c r="K47" s="13"/>
      <c r="L47" s="8"/>
      <c r="M47" s="8"/>
      <c r="N47" s="9"/>
    </row>
    <row r="48" spans="1:14" ht="18" x14ac:dyDescent="0.25">
      <c r="A48" s="7"/>
      <c r="B48" s="8"/>
      <c r="C48" s="8"/>
      <c r="D48" s="13"/>
      <c r="E48" s="172"/>
      <c r="F48" s="172"/>
      <c r="G48" s="172"/>
      <c r="H48" s="172"/>
      <c r="I48" s="172"/>
      <c r="J48" s="172"/>
      <c r="K48" s="172"/>
      <c r="L48" s="8"/>
      <c r="M48" s="8"/>
      <c r="N48" s="9"/>
    </row>
    <row r="49" spans="1:14" ht="18" x14ac:dyDescent="0.25">
      <c r="A49" s="7"/>
      <c r="B49" s="8"/>
      <c r="C49" s="8"/>
      <c r="D49" s="28" t="s">
        <v>72</v>
      </c>
      <c r="E49" s="13"/>
      <c r="F49" s="13"/>
      <c r="G49" s="15"/>
      <c r="H49" s="13"/>
      <c r="I49" s="13"/>
      <c r="J49" s="13"/>
      <c r="K49" s="13"/>
      <c r="L49" s="8"/>
      <c r="M49" s="8"/>
      <c r="N49" s="9"/>
    </row>
    <row r="50" spans="1:14" ht="39.950000000000003" customHeight="1" x14ac:dyDescent="0.25">
      <c r="A50" s="7"/>
      <c r="B50" s="8"/>
      <c r="C50" s="8"/>
      <c r="D50" s="232" t="s">
        <v>73</v>
      </c>
      <c r="E50" s="232"/>
      <c r="F50" s="232"/>
      <c r="G50" s="232"/>
      <c r="H50" s="232"/>
      <c r="I50" s="232"/>
      <c r="J50" s="232"/>
      <c r="K50" s="232"/>
      <c r="L50" s="8"/>
      <c r="M50" s="8"/>
      <c r="N50" s="9"/>
    </row>
    <row r="51" spans="1:14" ht="18" x14ac:dyDescent="0.25">
      <c r="A51" s="7"/>
      <c r="B51" s="8"/>
      <c r="C51" s="8"/>
      <c r="D51" s="13"/>
      <c r="E51" s="13"/>
      <c r="F51" s="13"/>
      <c r="G51" s="15"/>
      <c r="H51" s="13"/>
      <c r="I51" s="13"/>
      <c r="J51" s="13"/>
      <c r="K51" s="13"/>
      <c r="L51" s="8"/>
      <c r="M51" s="8"/>
      <c r="N51" s="9"/>
    </row>
    <row r="52" spans="1:14" ht="42.6" customHeight="1" x14ac:dyDescent="0.25">
      <c r="A52" s="7"/>
      <c r="B52" s="8"/>
      <c r="C52" s="8"/>
      <c r="D52" s="28" t="s">
        <v>74</v>
      </c>
      <c r="E52" s="29"/>
      <c r="F52" s="29"/>
      <c r="G52" s="30"/>
      <c r="H52" s="29"/>
      <c r="I52" s="29"/>
      <c r="J52" s="25"/>
      <c r="K52" s="13"/>
      <c r="L52" s="8"/>
      <c r="M52" s="8"/>
      <c r="N52" s="9"/>
    </row>
    <row r="53" spans="1:14" ht="80.099999999999994" customHeight="1" x14ac:dyDescent="0.25">
      <c r="A53" s="7"/>
      <c r="B53" s="8"/>
      <c r="C53" s="8"/>
      <c r="D53" s="232" t="s">
        <v>75</v>
      </c>
      <c r="E53" s="232"/>
      <c r="F53" s="232"/>
      <c r="G53" s="232"/>
      <c r="H53" s="232"/>
      <c r="I53" s="232"/>
      <c r="J53" s="232"/>
      <c r="K53" s="232"/>
      <c r="L53" s="8"/>
      <c r="M53" s="8"/>
      <c r="N53" s="9"/>
    </row>
    <row r="54" spans="1:14" ht="18" x14ac:dyDescent="0.25">
      <c r="A54" s="7"/>
      <c r="B54" s="8"/>
      <c r="C54" s="8"/>
      <c r="D54" s="14" t="s">
        <v>76</v>
      </c>
      <c r="E54" s="13"/>
      <c r="F54" s="13"/>
      <c r="G54" s="31"/>
      <c r="H54" s="32"/>
      <c r="I54" s="31"/>
      <c r="J54" s="31"/>
      <c r="K54" s="31"/>
      <c r="L54" s="8"/>
      <c r="M54" s="8"/>
      <c r="N54" s="9"/>
    </row>
    <row r="55" spans="1:14" ht="69" customHeight="1" x14ac:dyDescent="0.25">
      <c r="A55" s="7"/>
      <c r="B55" s="8"/>
      <c r="C55" s="8"/>
      <c r="D55" s="232" t="s">
        <v>77</v>
      </c>
      <c r="E55" s="232"/>
      <c r="F55" s="232"/>
      <c r="G55" s="232"/>
      <c r="H55" s="232"/>
      <c r="I55" s="232"/>
      <c r="J55" s="232"/>
      <c r="K55" s="232"/>
      <c r="L55" s="8"/>
      <c r="M55" s="8"/>
      <c r="N55" s="9"/>
    </row>
    <row r="56" spans="1:14" ht="18" x14ac:dyDescent="0.25">
      <c r="A56" s="33"/>
      <c r="B56" s="34"/>
      <c r="C56" s="34"/>
      <c r="D56" s="34"/>
      <c r="E56" s="34"/>
      <c r="F56" s="34"/>
      <c r="G56" s="34"/>
      <c r="H56" s="34"/>
      <c r="I56" s="34"/>
      <c r="J56" s="34"/>
      <c r="K56" s="34"/>
      <c r="L56" s="34"/>
      <c r="M56" s="34"/>
      <c r="N56" s="35"/>
    </row>
    <row r="57" spans="1:14" x14ac:dyDescent="0.25">
      <c r="C57" s="172"/>
      <c r="D57" s="172"/>
      <c r="E57" s="172"/>
      <c r="F57" s="172"/>
      <c r="G57" s="172"/>
      <c r="H57" s="172"/>
      <c r="I57" s="172"/>
      <c r="J57" s="172"/>
      <c r="K57" s="172"/>
    </row>
  </sheetData>
  <sheetProtection selectLockedCells="1"/>
  <mergeCells count="9">
    <mergeCell ref="D8:K8"/>
    <mergeCell ref="D50:K50"/>
    <mergeCell ref="D53:K53"/>
    <mergeCell ref="D55:K55"/>
    <mergeCell ref="D1:K2"/>
    <mergeCell ref="D3:K3"/>
    <mergeCell ref="D5:K5"/>
    <mergeCell ref="D6:K6"/>
    <mergeCell ref="D7:K7"/>
  </mergeCells>
  <printOptions horizontalCentered="1"/>
  <pageMargins left="0.70833333333333304" right="0.70833333333333304" top="0.74791666666666701" bottom="0.74791666666666701" header="0.51180555555555496" footer="0.51180555555555496"/>
  <pageSetup paperSize="0" scale="0" firstPageNumber="0" orientation="portrait" usePrinterDefaults="0" horizontalDpi="0" verticalDpi="0" copie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MK178"/>
  <sheetViews>
    <sheetView showGridLines="0" topLeftCell="A87" zoomScale="84" zoomScaleNormal="84" workbookViewId="0">
      <selection activeCell="AN127" sqref="AN127:AQ128"/>
    </sheetView>
  </sheetViews>
  <sheetFormatPr baseColWidth="10" defaultColWidth="9.140625" defaultRowHeight="15" x14ac:dyDescent="0.25"/>
  <cols>
    <col min="1" max="47" width="2.7109375" style="36"/>
    <col min="48" max="48" width="2.85546875" style="36"/>
    <col min="49" max="55" width="2.7109375" style="130"/>
    <col min="56" max="1025" width="2.7109375" style="65"/>
  </cols>
  <sheetData>
    <row r="1" spans="1:58" ht="12" customHeight="1" x14ac:dyDescent="0.25">
      <c r="A1" s="235"/>
      <c r="B1" s="235"/>
      <c r="C1" s="235"/>
      <c r="D1" s="236" t="str">
        <f>'Page de garde'!D1:AM3</f>
        <v>Appel à projets commun 2020</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397" t="s">
        <v>554</v>
      </c>
      <c r="AO1" s="397"/>
      <c r="AP1" s="397"/>
      <c r="AQ1" s="397"/>
      <c r="AR1" s="397"/>
      <c r="AS1" s="397"/>
      <c r="AT1" s="397"/>
      <c r="AU1" s="397"/>
      <c r="AV1" s="397"/>
      <c r="AW1" s="202"/>
      <c r="AX1" s="198"/>
      <c r="AY1" s="198"/>
      <c r="AZ1" s="198"/>
      <c r="BA1" s="198"/>
      <c r="BB1" s="198"/>
      <c r="BC1" s="198"/>
      <c r="BD1" s="198"/>
      <c r="BE1" s="198"/>
      <c r="BF1" s="198"/>
    </row>
    <row r="2" spans="1:58" ht="12" customHeight="1" x14ac:dyDescent="0.25">
      <c r="A2" s="235"/>
      <c r="B2" s="235"/>
      <c r="C2" s="235"/>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397"/>
      <c r="AO2" s="397"/>
      <c r="AP2" s="397"/>
      <c r="AQ2" s="397"/>
      <c r="AR2" s="397"/>
      <c r="AS2" s="397"/>
      <c r="AT2" s="397"/>
      <c r="AU2" s="397"/>
      <c r="AV2" s="397"/>
      <c r="AW2" s="202"/>
      <c r="AX2" s="198"/>
      <c r="AY2" s="198"/>
      <c r="AZ2" s="203" t="s">
        <v>555</v>
      </c>
      <c r="BA2" s="198"/>
      <c r="BB2" s="198"/>
      <c r="BC2" s="198"/>
      <c r="BD2" s="198"/>
      <c r="BE2" s="198"/>
      <c r="BF2" s="198"/>
    </row>
    <row r="3" spans="1:58" ht="12" customHeight="1" x14ac:dyDescent="0.25">
      <c r="A3" s="235"/>
      <c r="B3" s="235"/>
      <c r="C3" s="235"/>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397"/>
      <c r="AO3" s="397"/>
      <c r="AP3" s="397"/>
      <c r="AQ3" s="397"/>
      <c r="AR3" s="397"/>
      <c r="AS3" s="397"/>
      <c r="AT3" s="397"/>
      <c r="AU3" s="397"/>
      <c r="AV3" s="397"/>
      <c r="AW3" s="202"/>
      <c r="AX3" s="198"/>
      <c r="AY3" s="198"/>
      <c r="AZ3" s="203" t="s">
        <v>556</v>
      </c>
      <c r="BA3" s="198"/>
      <c r="BB3" s="198"/>
      <c r="BC3" s="198"/>
      <c r="BD3" s="198"/>
      <c r="BE3" s="198"/>
      <c r="BF3" s="198"/>
    </row>
    <row r="4" spans="1:58" ht="12" customHeight="1" x14ac:dyDescent="0.25">
      <c r="A4" s="438" t="str">
        <f>CONCATENATE("ANNEE ", Identification!J5)</f>
        <v>ANNEE 2020</v>
      </c>
      <c r="B4" s="438"/>
      <c r="C4" s="438"/>
      <c r="D4" s="438"/>
      <c r="E4" s="438"/>
      <c r="F4" s="438"/>
      <c r="G4" s="438"/>
      <c r="H4" s="438"/>
      <c r="I4" s="438"/>
      <c r="J4" s="438"/>
      <c r="K4" s="438"/>
      <c r="L4" s="438"/>
      <c r="M4" s="438"/>
      <c r="N4" s="438"/>
      <c r="O4" s="438"/>
      <c r="P4" s="438"/>
      <c r="Q4" s="438"/>
      <c r="R4" s="438"/>
      <c r="S4" s="438"/>
      <c r="T4" s="438"/>
      <c r="U4" s="438"/>
      <c r="V4" s="438"/>
      <c r="W4" s="438"/>
      <c r="X4" s="438"/>
      <c r="Y4" s="438"/>
      <c r="Z4" s="438"/>
      <c r="AA4" s="438"/>
      <c r="AB4" s="438"/>
      <c r="AC4" s="438"/>
      <c r="AD4" s="438"/>
      <c r="AE4" s="438"/>
      <c r="AF4" s="438"/>
      <c r="AG4" s="438"/>
      <c r="AH4" s="438"/>
      <c r="AI4" s="438"/>
      <c r="AJ4" s="438"/>
      <c r="AK4" s="438"/>
      <c r="AL4" s="438"/>
      <c r="AM4" s="438"/>
      <c r="AN4" s="438"/>
      <c r="AO4" s="438"/>
      <c r="AP4" s="438"/>
      <c r="AQ4" s="438"/>
      <c r="AR4" s="438"/>
      <c r="AS4" s="438"/>
      <c r="AT4" s="438"/>
      <c r="AU4" s="438"/>
      <c r="AV4" s="438"/>
      <c r="AW4" s="202"/>
      <c r="AX4" s="198"/>
      <c r="AY4" s="198"/>
      <c r="AZ4" s="198"/>
      <c r="BA4" s="198"/>
      <c r="BB4" s="198"/>
      <c r="BC4" s="198"/>
      <c r="BD4" s="198"/>
      <c r="BE4" s="198"/>
      <c r="BF4" s="198"/>
    </row>
    <row r="5" spans="1:58" ht="12" customHeight="1" x14ac:dyDescent="0.25">
      <c r="A5" s="438"/>
      <c r="B5" s="438"/>
      <c r="C5" s="438"/>
      <c r="D5" s="438"/>
      <c r="E5" s="438"/>
      <c r="F5" s="438"/>
      <c r="G5" s="438"/>
      <c r="H5" s="438"/>
      <c r="I5" s="438"/>
      <c r="J5" s="438"/>
      <c r="K5" s="438"/>
      <c r="L5" s="438"/>
      <c r="M5" s="438"/>
      <c r="N5" s="438"/>
      <c r="O5" s="438"/>
      <c r="P5" s="438"/>
      <c r="Q5" s="438"/>
      <c r="R5" s="438"/>
      <c r="S5" s="438"/>
      <c r="T5" s="438"/>
      <c r="U5" s="438"/>
      <c r="V5" s="438"/>
      <c r="W5" s="438"/>
      <c r="X5" s="438"/>
      <c r="Y5" s="438"/>
      <c r="Z5" s="438"/>
      <c r="AA5" s="438"/>
      <c r="AB5" s="438"/>
      <c r="AC5" s="438"/>
      <c r="AD5" s="438"/>
      <c r="AE5" s="438"/>
      <c r="AF5" s="438"/>
      <c r="AG5" s="438"/>
      <c r="AH5" s="438"/>
      <c r="AI5" s="438"/>
      <c r="AJ5" s="438"/>
      <c r="AK5" s="438"/>
      <c r="AL5" s="438"/>
      <c r="AM5" s="438"/>
      <c r="AN5" s="438"/>
      <c r="AO5" s="438"/>
      <c r="AP5" s="438"/>
      <c r="AQ5" s="438"/>
      <c r="AR5" s="438"/>
      <c r="AS5" s="438"/>
      <c r="AT5" s="438"/>
      <c r="AU5" s="438"/>
      <c r="AV5" s="438"/>
      <c r="AW5" s="202"/>
      <c r="AX5" s="198"/>
      <c r="AY5" s="198"/>
      <c r="AZ5" s="198"/>
      <c r="BA5" s="198"/>
      <c r="BB5" s="198"/>
      <c r="BC5" s="198"/>
      <c r="BD5" s="198"/>
      <c r="BE5" s="198"/>
      <c r="BF5" s="198"/>
    </row>
    <row r="6" spans="1:58" ht="12" customHeight="1" x14ac:dyDescent="0.25">
      <c r="A6" s="438"/>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438"/>
      <c r="AT6" s="438"/>
      <c r="AU6" s="438"/>
      <c r="AV6" s="438"/>
      <c r="AW6" s="202"/>
      <c r="AX6" s="198"/>
      <c r="AY6" s="198"/>
      <c r="AZ6" s="198"/>
      <c r="BA6" s="198"/>
      <c r="BB6" s="198"/>
      <c r="BC6" s="198"/>
      <c r="BD6" s="198"/>
      <c r="BE6" s="198"/>
      <c r="BF6" s="198"/>
    </row>
    <row r="7" spans="1:58" ht="12" customHeight="1" x14ac:dyDescent="0.25">
      <c r="A7"/>
      <c r="B7" s="300" t="s">
        <v>557</v>
      </c>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c r="AW7" s="202"/>
      <c r="AX7" s="198"/>
      <c r="AY7" s="198"/>
      <c r="AZ7" s="198"/>
      <c r="BA7" s="198"/>
      <c r="BB7" s="198"/>
      <c r="BC7" s="198"/>
      <c r="BD7" s="198"/>
      <c r="BE7" s="198"/>
      <c r="BF7" s="198"/>
    </row>
    <row r="8" spans="1:58" ht="12" customHeight="1" x14ac:dyDescent="0.25">
      <c r="A8"/>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c r="AW8" s="202"/>
      <c r="AX8" s="198"/>
      <c r="AY8" s="198"/>
      <c r="AZ8" s="198"/>
      <c r="BA8" s="198"/>
      <c r="BB8" s="198"/>
      <c r="BC8" s="198"/>
      <c r="BD8" s="198"/>
      <c r="BE8" s="198"/>
      <c r="BF8" s="198"/>
    </row>
    <row r="9" spans="1:58" ht="12" customHeight="1" x14ac:dyDescent="0.25">
      <c r="A9"/>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c r="AW9" s="202"/>
      <c r="AX9" s="198"/>
      <c r="AY9" s="198"/>
      <c r="AZ9" s="198"/>
      <c r="BA9" s="198"/>
      <c r="BB9" s="198"/>
      <c r="BC9" s="198"/>
      <c r="BD9" s="198"/>
      <c r="BE9" s="198"/>
      <c r="BF9" s="198"/>
    </row>
    <row r="10" spans="1:58" ht="12" customHeight="1" x14ac:dyDescent="0.25">
      <c r="A10"/>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c r="AW10" s="202"/>
      <c r="AX10" s="198"/>
      <c r="AY10" s="198"/>
      <c r="AZ10" s="198"/>
      <c r="BA10" s="198"/>
      <c r="BB10" s="198"/>
      <c r="BC10" s="198"/>
      <c r="BD10" s="198"/>
      <c r="BE10" s="198"/>
      <c r="BF10" s="198"/>
    </row>
    <row r="11" spans="1:58" ht="12" customHeight="1" x14ac:dyDescent="0.25">
      <c r="A11"/>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c r="AW11" s="202"/>
      <c r="AX11" s="198"/>
      <c r="AY11" s="198"/>
      <c r="AZ11" s="198"/>
      <c r="BA11" s="198"/>
      <c r="BB11" s="198"/>
      <c r="BC11" s="198"/>
      <c r="BD11" s="198"/>
      <c r="BE11" s="198"/>
      <c r="BF11" s="198"/>
    </row>
    <row r="12" spans="1:58" ht="12"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s="202"/>
      <c r="AX12" s="198"/>
      <c r="AY12" s="198"/>
      <c r="AZ12" s="198"/>
      <c r="BA12" s="198"/>
      <c r="BB12" s="198"/>
      <c r="BC12" s="198"/>
      <c r="BD12" s="198"/>
      <c r="BE12" s="198"/>
      <c r="BF12" s="198"/>
    </row>
    <row r="13" spans="1:58" ht="1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s="202"/>
      <c r="AX13" s="198"/>
      <c r="AY13" s="198"/>
      <c r="AZ13" s="198"/>
      <c r="BA13" s="198"/>
      <c r="BB13" s="198"/>
      <c r="BC13" s="198"/>
      <c r="BD13" s="198"/>
      <c r="BE13" s="198"/>
      <c r="BF13" s="198"/>
    </row>
    <row r="14" spans="1:58" ht="12" customHeight="1" x14ac:dyDescent="0.25">
      <c r="A14"/>
      <c r="B14"/>
      <c r="C14"/>
      <c r="D14"/>
      <c r="E14" s="427" t="s">
        <v>558</v>
      </c>
      <c r="F14" s="427"/>
      <c r="G14" s="427"/>
      <c r="H14" s="427"/>
      <c r="I14" s="427"/>
      <c r="J14" s="427"/>
      <c r="K14" s="427"/>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7"/>
      <c r="AK14" s="427"/>
      <c r="AL14" s="427"/>
      <c r="AM14" s="427"/>
      <c r="AN14" s="427"/>
      <c r="AO14" s="427"/>
      <c r="AP14" s="427"/>
      <c r="AQ14" s="427"/>
      <c r="AR14" s="427"/>
      <c r="AS14" s="427"/>
      <c r="AT14" s="427"/>
      <c r="AU14" s="427"/>
      <c r="AV14"/>
      <c r="AW14" s="202"/>
      <c r="AX14" s="437"/>
      <c r="AY14" s="437"/>
      <c r="AZ14" s="437"/>
      <c r="BA14" s="437"/>
      <c r="BB14" s="437"/>
      <c r="BC14" s="437"/>
      <c r="BD14" s="200"/>
      <c r="BE14" s="198"/>
      <c r="BF14" s="198"/>
    </row>
    <row r="15" spans="1:58" ht="12" customHeight="1" x14ac:dyDescent="0.25">
      <c r="A15"/>
      <c r="B15"/>
      <c r="C15"/>
      <c r="D15" s="38"/>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27"/>
      <c r="AL15" s="427"/>
      <c r="AM15" s="427"/>
      <c r="AN15" s="427"/>
      <c r="AO15" s="427"/>
      <c r="AP15" s="427"/>
      <c r="AQ15" s="427"/>
      <c r="AR15" s="427"/>
      <c r="AS15" s="427"/>
      <c r="AT15" s="427"/>
      <c r="AU15" s="427"/>
      <c r="AV15"/>
      <c r="AW15" s="202"/>
      <c r="AX15" s="437"/>
      <c r="AY15" s="437"/>
      <c r="AZ15" s="437"/>
      <c r="BA15" s="437"/>
      <c r="BB15" s="437"/>
      <c r="BC15" s="437"/>
      <c r="BD15" s="200"/>
      <c r="BE15" s="198"/>
      <c r="BF15" s="198"/>
    </row>
    <row r="16" spans="1:58" ht="12" customHeight="1" x14ac:dyDescent="0.25">
      <c r="A16"/>
      <c r="B16"/>
      <c r="C16"/>
      <c r="D16"/>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131"/>
      <c r="AW16" s="202"/>
      <c r="AX16" s="198"/>
      <c r="AY16" s="198"/>
      <c r="AZ16" s="198"/>
      <c r="BA16" s="198"/>
      <c r="BB16" s="198"/>
      <c r="BC16" s="198"/>
      <c r="BD16" s="198"/>
      <c r="BE16" s="198"/>
      <c r="BF16" s="198"/>
    </row>
    <row r="17" spans="1:60" ht="12" customHeight="1" x14ac:dyDescent="0.2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s="131"/>
      <c r="AW17" s="202"/>
      <c r="AX17" s="198"/>
      <c r="AY17" s="198"/>
      <c r="AZ17" s="198"/>
      <c r="BA17" s="198"/>
      <c r="BB17" s="198"/>
      <c r="BC17" s="198"/>
      <c r="BD17" s="198"/>
      <c r="BE17" s="198"/>
      <c r="BF17" s="198"/>
    </row>
    <row r="18" spans="1:60" ht="12" customHeight="1" x14ac:dyDescent="0.25">
      <c r="A18"/>
      <c r="B18"/>
      <c r="C18"/>
      <c r="D18"/>
      <c r="E18"/>
      <c r="F18" s="428" t="s">
        <v>559</v>
      </c>
      <c r="G18" s="428"/>
      <c r="H18" s="428"/>
      <c r="I18" s="428"/>
      <c r="J18" s="428"/>
      <c r="K18" s="428"/>
      <c r="L18" s="428"/>
      <c r="M18" s="428"/>
      <c r="N18" s="428"/>
      <c r="O18"/>
      <c r="P18" s="433" t="e">
        <f>Table!G5</f>
        <v>#N/A</v>
      </c>
      <c r="Q18" s="433"/>
      <c r="R18"/>
      <c r="S18"/>
      <c r="T18"/>
      <c r="U18"/>
      <c r="V18"/>
      <c r="W18" s="428" t="s">
        <v>560</v>
      </c>
      <c r="X18" s="428"/>
      <c r="Y18" s="428"/>
      <c r="Z18" s="428"/>
      <c r="AA18" s="428"/>
      <c r="AB18" s="428"/>
      <c r="AC18" s="428"/>
      <c r="AD18" s="428"/>
      <c r="AE18" s="428"/>
      <c r="AF18"/>
      <c r="AG18" s="434" t="e">
        <f>VLOOKUP(AX18,[2]Projet!$A:$E,4,0)</f>
        <v>#N/A</v>
      </c>
      <c r="AH18" s="434"/>
      <c r="AI18" s="434"/>
      <c r="AJ18" s="434"/>
      <c r="AK18" s="434"/>
      <c r="AL18"/>
      <c r="AM18"/>
      <c r="AN18"/>
      <c r="AO18"/>
      <c r="AP18"/>
      <c r="AQ18"/>
      <c r="AR18"/>
      <c r="AS18"/>
      <c r="AT18"/>
      <c r="AU18"/>
      <c r="AV18" s="131"/>
      <c r="AW18" s="202"/>
      <c r="AX18" s="435" t="str">
        <f>CONCATENATE(P24,P21)</f>
        <v>00</v>
      </c>
      <c r="AY18" s="435"/>
      <c r="AZ18" s="436"/>
      <c r="BA18" s="436"/>
      <c r="BB18" s="436"/>
      <c r="BC18" s="436"/>
      <c r="BD18" s="207"/>
      <c r="BE18" s="198"/>
      <c r="BF18" s="198"/>
      <c r="BG18" s="208"/>
      <c r="BH18" s="199"/>
    </row>
    <row r="19" spans="1:60" ht="12" customHeight="1" x14ac:dyDescent="0.25">
      <c r="A19"/>
      <c r="B19"/>
      <c r="C19"/>
      <c r="D19" s="38"/>
      <c r="E19" s="38"/>
      <c r="F19" s="428"/>
      <c r="G19" s="428"/>
      <c r="H19" s="428"/>
      <c r="I19" s="428"/>
      <c r="J19" s="428"/>
      <c r="K19" s="428"/>
      <c r="L19" s="428"/>
      <c r="M19" s="428"/>
      <c r="N19" s="428"/>
      <c r="O19"/>
      <c r="P19" s="433"/>
      <c r="Q19" s="433"/>
      <c r="R19"/>
      <c r="S19"/>
      <c r="T19"/>
      <c r="U19"/>
      <c r="V19"/>
      <c r="W19" s="428"/>
      <c r="X19" s="428"/>
      <c r="Y19" s="428"/>
      <c r="Z19" s="428"/>
      <c r="AA19" s="428"/>
      <c r="AB19" s="428"/>
      <c r="AC19" s="428"/>
      <c r="AD19" s="428"/>
      <c r="AE19" s="428"/>
      <c r="AF19"/>
      <c r="AG19" s="434"/>
      <c r="AH19" s="434"/>
      <c r="AI19" s="434"/>
      <c r="AJ19" s="434"/>
      <c r="AK19" s="434"/>
      <c r="AL19"/>
      <c r="AM19"/>
      <c r="AN19"/>
      <c r="AO19"/>
      <c r="AP19"/>
      <c r="AQ19"/>
      <c r="AR19"/>
      <c r="AS19"/>
      <c r="AT19"/>
      <c r="AU19"/>
      <c r="AV19" s="132"/>
      <c r="AW19" s="202"/>
      <c r="AX19" s="435"/>
      <c r="AY19" s="435"/>
      <c r="AZ19" s="436"/>
      <c r="BA19" s="436"/>
      <c r="BB19" s="436"/>
      <c r="BC19" s="436"/>
      <c r="BD19" s="207"/>
      <c r="BE19" s="198"/>
      <c r="BF19" s="198"/>
      <c r="BG19" s="208"/>
      <c r="BH19" s="199"/>
    </row>
    <row r="20" spans="1:60" ht="12" customHeight="1" x14ac:dyDescent="0.2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s="132"/>
      <c r="AV20" s="132"/>
      <c r="AW20" s="202"/>
      <c r="AX20" s="198"/>
      <c r="AY20" s="198"/>
      <c r="AZ20" s="198"/>
      <c r="BA20" s="198"/>
      <c r="BB20" s="198"/>
      <c r="BC20" s="198"/>
      <c r="BD20" s="198"/>
      <c r="BE20" s="198"/>
      <c r="BF20" s="198"/>
      <c r="BG20" s="199"/>
      <c r="BH20" s="199"/>
    </row>
    <row r="21" spans="1:60" ht="12" customHeight="1" x14ac:dyDescent="0.25">
      <c r="A21"/>
      <c r="B21"/>
      <c r="C21"/>
      <c r="D21"/>
      <c r="E21"/>
      <c r="F21" s="428" t="s">
        <v>561</v>
      </c>
      <c r="G21" s="428"/>
      <c r="H21" s="428"/>
      <c r="I21" s="428"/>
      <c r="J21" s="428"/>
      <c r="K21" s="428"/>
      <c r="L21" s="428"/>
      <c r="M21" s="428"/>
      <c r="N21" s="428"/>
      <c r="O21"/>
      <c r="P21" s="429">
        <f>Identification!B10</f>
        <v>0</v>
      </c>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c r="AW21" s="202"/>
      <c r="AX21" s="198"/>
      <c r="AY21" s="198"/>
      <c r="AZ21" s="437"/>
      <c r="BA21" s="437"/>
      <c r="BB21" s="198"/>
      <c r="BC21" s="198"/>
      <c r="BD21" s="198"/>
      <c r="BE21" s="198"/>
      <c r="BF21" s="198"/>
      <c r="BG21" s="199"/>
      <c r="BH21" s="199"/>
    </row>
    <row r="22" spans="1:60" ht="12" customHeight="1" x14ac:dyDescent="0.25">
      <c r="A22"/>
      <c r="B22"/>
      <c r="C22"/>
      <c r="D22" s="38"/>
      <c r="E22" s="38"/>
      <c r="F22" s="428"/>
      <c r="G22" s="428"/>
      <c r="H22" s="428"/>
      <c r="I22" s="428"/>
      <c r="J22" s="428"/>
      <c r="K22" s="428"/>
      <c r="L22" s="428"/>
      <c r="M22" s="428"/>
      <c r="N22" s="428"/>
      <c r="O22"/>
      <c r="P22" s="429"/>
      <c r="Q22" s="429"/>
      <c r="R22" s="429"/>
      <c r="S22" s="429"/>
      <c r="T22" s="429"/>
      <c r="U22" s="429"/>
      <c r="V22" s="429"/>
      <c r="W22" s="429"/>
      <c r="X22" s="429"/>
      <c r="Y22" s="429"/>
      <c r="Z22" s="429"/>
      <c r="AA22" s="429"/>
      <c r="AB22" s="429"/>
      <c r="AC22" s="429"/>
      <c r="AD22" s="429"/>
      <c r="AE22" s="429"/>
      <c r="AF22" s="429"/>
      <c r="AG22" s="429"/>
      <c r="AH22" s="429"/>
      <c r="AI22" s="429"/>
      <c r="AJ22" s="429"/>
      <c r="AK22" s="429"/>
      <c r="AL22" s="429"/>
      <c r="AM22" s="429"/>
      <c r="AN22" s="429"/>
      <c r="AO22" s="429"/>
      <c r="AP22" s="429"/>
      <c r="AQ22" s="429"/>
      <c r="AR22" s="429"/>
      <c r="AS22" s="429"/>
      <c r="AT22" s="429"/>
      <c r="AU22" s="429"/>
      <c r="AV22"/>
      <c r="AW22" s="202"/>
      <c r="AX22" s="198"/>
      <c r="AY22" s="198"/>
      <c r="AZ22" s="437"/>
      <c r="BA22" s="437"/>
      <c r="BB22" s="198"/>
      <c r="BC22" s="198"/>
      <c r="BD22" s="198"/>
      <c r="BE22" s="198"/>
      <c r="BF22" s="198"/>
      <c r="BG22" s="199"/>
      <c r="BH22" s="199"/>
    </row>
    <row r="23" spans="1:60" ht="12" customHeight="1" x14ac:dyDescent="0.25">
      <c r="A23"/>
      <c r="B23"/>
      <c r="C23"/>
      <c r="D23" s="38"/>
      <c r="E23" s="38"/>
      <c r="F23"/>
      <c r="G23"/>
      <c r="H23"/>
      <c r="I23"/>
      <c r="J23"/>
      <c r="K23"/>
      <c r="L23"/>
      <c r="M23"/>
      <c r="N23"/>
      <c r="O23"/>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133"/>
      <c r="AV23"/>
      <c r="AW23" s="204"/>
      <c r="AX23" s="205"/>
      <c r="AY23" s="198"/>
      <c r="AZ23" s="198"/>
      <c r="BA23" s="198"/>
      <c r="BB23" s="198"/>
      <c r="BC23" s="198"/>
      <c r="BD23" s="198"/>
      <c r="BE23" s="198"/>
      <c r="BF23" s="198"/>
    </row>
    <row r="24" spans="1:60" ht="12" customHeight="1" x14ac:dyDescent="0.25">
      <c r="A24"/>
      <c r="B24"/>
      <c r="C24"/>
      <c r="D24" s="38"/>
      <c r="E24" s="38"/>
      <c r="F24" s="428" t="s">
        <v>562</v>
      </c>
      <c r="G24" s="428"/>
      <c r="H24" s="428"/>
      <c r="I24" s="428"/>
      <c r="J24" s="428"/>
      <c r="K24" s="428"/>
      <c r="L24" s="428"/>
      <c r="M24" s="428"/>
      <c r="N24" s="428"/>
      <c r="O24"/>
      <c r="P24" s="429">
        <f>Identification!N26</f>
        <v>0</v>
      </c>
      <c r="Q24" s="429"/>
      <c r="R24" s="429"/>
      <c r="S24" s="429"/>
      <c r="T24" s="429"/>
      <c r="U24" s="429"/>
      <c r="V24" s="429"/>
      <c r="W24" s="429"/>
      <c r="X24" s="429"/>
      <c r="Y24" s="429"/>
      <c r="Z24" s="429"/>
      <c r="AA24" s="429"/>
      <c r="AB24" s="429"/>
      <c r="AC24" s="429"/>
      <c r="AD24" s="429"/>
      <c r="AE24" s="429"/>
      <c r="AF24" s="429"/>
      <c r="AG24" s="429"/>
      <c r="AH24" s="429"/>
      <c r="AI24" s="429"/>
      <c r="AJ24" s="429"/>
      <c r="AK24" s="429"/>
      <c r="AL24" s="429"/>
      <c r="AM24" s="429"/>
      <c r="AN24" s="429"/>
      <c r="AO24" s="429"/>
      <c r="AP24" s="429"/>
      <c r="AQ24" s="429"/>
      <c r="AR24" s="429"/>
      <c r="AS24" s="429"/>
      <c r="AT24" s="429"/>
      <c r="AU24" s="429"/>
      <c r="AV24"/>
      <c r="AW24" s="202"/>
      <c r="AX24" s="198"/>
      <c r="AY24" s="198"/>
      <c r="AZ24" s="198"/>
      <c r="BA24" s="198"/>
      <c r="BB24" s="198"/>
      <c r="BC24" s="198"/>
      <c r="BD24" s="198"/>
      <c r="BE24" s="198"/>
      <c r="BF24" s="198"/>
    </row>
    <row r="25" spans="1:60" ht="12" customHeight="1" x14ac:dyDescent="0.25">
      <c r="A25"/>
      <c r="B25"/>
      <c r="C25"/>
      <c r="D25" s="38"/>
      <c r="E25" s="38"/>
      <c r="F25" s="428"/>
      <c r="G25" s="428"/>
      <c r="H25" s="428"/>
      <c r="I25" s="428"/>
      <c r="J25" s="428"/>
      <c r="K25" s="428"/>
      <c r="L25" s="428"/>
      <c r="M25" s="428"/>
      <c r="N25" s="428"/>
      <c r="O25"/>
      <c r="P25" s="429"/>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c r="AW25" s="202"/>
      <c r="AX25" s="198"/>
      <c r="AY25" s="198"/>
      <c r="AZ25" s="198"/>
      <c r="BA25" s="198"/>
      <c r="BB25" s="198"/>
      <c r="BC25" s="198"/>
      <c r="BD25" s="198"/>
      <c r="BE25" s="198"/>
      <c r="BF25" s="198"/>
    </row>
    <row r="26" spans="1:60" ht="12" customHeight="1" x14ac:dyDescent="0.25">
      <c r="A26"/>
      <c r="B26"/>
      <c r="C26"/>
      <c r="D26" s="38"/>
      <c r="E26" s="38"/>
      <c r="F26" s="38"/>
      <c r="G26" s="38"/>
      <c r="H26" s="38"/>
      <c r="I26" s="38"/>
      <c r="J26" s="38"/>
      <c r="K26" s="38"/>
      <c r="L26" s="38"/>
      <c r="M26" s="38"/>
      <c r="N26" s="38"/>
      <c r="O26" s="38"/>
      <c r="P26" s="134"/>
      <c r="Q26" s="134"/>
      <c r="R26" s="134"/>
      <c r="S26" s="134"/>
      <c r="T26" s="134"/>
      <c r="U26" s="134"/>
      <c r="V26" s="134"/>
      <c r="W26" s="134"/>
      <c r="X26" s="134"/>
      <c r="Y26" s="134"/>
      <c r="Z26" s="134"/>
      <c r="AA26" s="134"/>
      <c r="AB26" s="134"/>
      <c r="AC26" s="134"/>
      <c r="AD26" s="134"/>
      <c r="AE26" s="134"/>
      <c r="AF26" s="134"/>
      <c r="AG26" s="134"/>
      <c r="AH26" s="134"/>
      <c r="AI26" s="134"/>
      <c r="AJ26" s="134"/>
      <c r="AK26" s="134"/>
      <c r="AL26" s="134"/>
      <c r="AM26" s="134"/>
      <c r="AN26" s="134"/>
      <c r="AO26" s="134"/>
      <c r="AP26" s="134"/>
      <c r="AQ26" s="134"/>
      <c r="AR26" s="134"/>
      <c r="AS26" s="134"/>
      <c r="AT26" s="134"/>
      <c r="AU26" s="134"/>
      <c r="AV26"/>
      <c r="AW26" s="204"/>
      <c r="AX26" s="205"/>
      <c r="AY26" s="205"/>
      <c r="AZ26" s="205"/>
      <c r="BA26" s="205"/>
      <c r="BB26" s="205"/>
      <c r="BC26" s="205"/>
      <c r="BD26" s="201"/>
      <c r="BE26" s="201"/>
      <c r="BF26" s="198"/>
    </row>
    <row r="27" spans="1:60" ht="12" customHeight="1" x14ac:dyDescent="0.25">
      <c r="A27"/>
      <c r="B27"/>
      <c r="C27"/>
      <c r="D27" s="38"/>
      <c r="E27" s="38"/>
      <c r="F27" s="428" t="s">
        <v>563</v>
      </c>
      <c r="G27" s="428"/>
      <c r="H27" s="428"/>
      <c r="I27" s="428"/>
      <c r="J27" s="428"/>
      <c r="K27" s="428"/>
      <c r="L27" s="428"/>
      <c r="M27" s="428"/>
      <c r="N27" s="428"/>
      <c r="O27" s="38"/>
      <c r="P27" s="429"/>
      <c r="Q27" s="429"/>
      <c r="R27" s="429"/>
      <c r="S27" s="429"/>
      <c r="T27" s="429"/>
      <c r="U27" s="429"/>
      <c r="V27" s="42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c r="AW27" s="202"/>
      <c r="AX27" s="198"/>
      <c r="AY27" s="198"/>
      <c r="AZ27" s="198"/>
      <c r="BA27" s="198"/>
      <c r="BB27" s="198"/>
      <c r="BC27" s="198"/>
      <c r="BD27" s="198"/>
      <c r="BE27" s="198"/>
      <c r="BF27" s="198"/>
    </row>
    <row r="28" spans="1:60" ht="12" customHeight="1" x14ac:dyDescent="0.25">
      <c r="A28"/>
      <c r="B28"/>
      <c r="C28"/>
      <c r="D28" s="38"/>
      <c r="E28" s="38"/>
      <c r="F28" s="428"/>
      <c r="G28" s="428"/>
      <c r="H28" s="428"/>
      <c r="I28" s="428"/>
      <c r="J28" s="428"/>
      <c r="K28" s="428"/>
      <c r="L28" s="428"/>
      <c r="M28" s="428"/>
      <c r="N28" s="428"/>
      <c r="O28" s="38"/>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c r="AW28" s="202"/>
      <c r="AX28" s="198"/>
      <c r="AY28" s="198"/>
      <c r="AZ28" s="198"/>
      <c r="BA28" s="198"/>
      <c r="BB28" s="198"/>
      <c r="BC28" s="198"/>
      <c r="BD28" s="198"/>
      <c r="BE28" s="198"/>
      <c r="BF28" s="198"/>
    </row>
    <row r="29" spans="1:60" ht="12" customHeight="1" x14ac:dyDescent="0.25">
      <c r="A29"/>
      <c r="B29"/>
      <c r="C29"/>
      <c r="D29" s="38"/>
      <c r="E29" s="38"/>
      <c r="F29" s="38"/>
      <c r="G29" s="38"/>
      <c r="H29" s="38"/>
      <c r="I29" s="38"/>
      <c r="J29" s="38"/>
      <c r="K29" s="38"/>
      <c r="L29" s="38"/>
      <c r="M29" s="38"/>
      <c r="N29" s="38"/>
      <c r="O29" s="38"/>
      <c r="P29" s="134"/>
      <c r="Q29" s="134"/>
      <c r="R29" s="134"/>
      <c r="S29" s="134"/>
      <c r="T29" s="134"/>
      <c r="U29" s="134"/>
      <c r="V29" s="134"/>
      <c r="W29" s="134"/>
      <c r="X29" s="134"/>
      <c r="Y29" s="134"/>
      <c r="Z29" s="134"/>
      <c r="AA29" s="134"/>
      <c r="AB29" s="134"/>
      <c r="AC29" s="134"/>
      <c r="AD29" s="134"/>
      <c r="AE29" s="134"/>
      <c r="AF29" s="134"/>
      <c r="AG29" s="134"/>
      <c r="AH29" s="134"/>
      <c r="AI29" s="134"/>
      <c r="AJ29" s="134"/>
      <c r="AK29" s="134"/>
      <c r="AL29" s="134"/>
      <c r="AM29" s="134"/>
      <c r="AN29" s="134"/>
      <c r="AO29" s="134"/>
      <c r="AP29" s="134"/>
      <c r="AQ29" s="134"/>
      <c r="AR29" s="134"/>
      <c r="AS29" s="134"/>
      <c r="AT29" s="134"/>
      <c r="AU29" s="134"/>
      <c r="AV29" s="38"/>
      <c r="AW29" s="202"/>
      <c r="AX29" s="202"/>
      <c r="AY29" s="202"/>
      <c r="AZ29" s="206"/>
      <c r="BA29" s="202"/>
      <c r="BB29" s="202"/>
      <c r="BC29" s="202"/>
      <c r="BD29" s="202"/>
      <c r="BE29" s="202"/>
      <c r="BF29" s="135"/>
    </row>
    <row r="30" spans="1:60" ht="24.75" customHeight="1" x14ac:dyDescent="0.25">
      <c r="A30"/>
      <c r="B30"/>
      <c r="C30"/>
      <c r="D30" s="38"/>
      <c r="E30" s="38"/>
      <c r="F30" s="428" t="s">
        <v>3</v>
      </c>
      <c r="G30" s="428"/>
      <c r="H30" s="428"/>
      <c r="I30" s="428"/>
      <c r="J30" s="428"/>
      <c r="K30" s="428"/>
      <c r="L30" s="428"/>
      <c r="M30" s="428"/>
      <c r="N30" s="428"/>
      <c r="O30" s="38"/>
      <c r="P30" s="430" t="str">
        <f>CONCATENATE(Table!I12,Table!I13,Table!I14,Table!I15,Table!I16,Table!I17,Table!I18,Table!I19,Table!I20,Table!I21,Table!I22,Table!I23,Table!I24,Table!I25,Table!I26,Table!I27,Table!I28,Table!I29,Table!I30,Table!I31,Table!I32,Table!I33)</f>
        <v/>
      </c>
      <c r="Q30" s="430"/>
      <c r="R30" s="430"/>
      <c r="S30" s="430"/>
      <c r="T30" s="430"/>
      <c r="U30" s="430"/>
      <c r="V30" s="430"/>
      <c r="W30" s="430"/>
      <c r="X30" s="430"/>
      <c r="Y30" s="430"/>
      <c r="Z30" s="430"/>
      <c r="AA30" s="430"/>
      <c r="AB30" s="430"/>
      <c r="AC30" s="430"/>
      <c r="AD30" s="430"/>
      <c r="AE30" s="430"/>
      <c r="AF30" s="430"/>
      <c r="AG30" s="430"/>
      <c r="AH30" s="430"/>
      <c r="AI30" s="430"/>
      <c r="AJ30" s="430"/>
      <c r="AK30" s="430"/>
      <c r="AL30" s="430"/>
      <c r="AM30" s="430"/>
      <c r="AN30" s="430"/>
      <c r="AO30" s="430"/>
      <c r="AP30" s="430"/>
      <c r="AQ30" s="430"/>
      <c r="AR30" s="430"/>
      <c r="AS30" s="430"/>
      <c r="AT30" s="430"/>
      <c r="AU30" s="430"/>
      <c r="AV30"/>
      <c r="AW30" s="202"/>
      <c r="AX30" s="202"/>
      <c r="AY30" s="202"/>
      <c r="AZ30" s="202"/>
      <c r="BA30" s="202"/>
      <c r="BB30" s="202"/>
      <c r="BC30" s="202"/>
      <c r="BD30" s="202"/>
      <c r="BE30" s="202"/>
    </row>
    <row r="31" spans="1:60" ht="24.75" customHeight="1" x14ac:dyDescent="0.25">
      <c r="A31"/>
      <c r="B31"/>
      <c r="C31"/>
      <c r="D31" s="38"/>
      <c r="E31" s="38"/>
      <c r="F31" s="428"/>
      <c r="G31" s="428"/>
      <c r="H31" s="428"/>
      <c r="I31" s="428"/>
      <c r="J31" s="428"/>
      <c r="K31" s="428"/>
      <c r="L31" s="428"/>
      <c r="M31" s="428"/>
      <c r="N31" s="428"/>
      <c r="O31" s="38"/>
      <c r="P31" s="430"/>
      <c r="Q31" s="430"/>
      <c r="R31" s="430"/>
      <c r="S31" s="430"/>
      <c r="T31" s="430"/>
      <c r="U31" s="430"/>
      <c r="V31" s="430"/>
      <c r="W31" s="430"/>
      <c r="X31" s="430"/>
      <c r="Y31" s="430"/>
      <c r="Z31" s="430"/>
      <c r="AA31" s="430"/>
      <c r="AB31" s="430"/>
      <c r="AC31" s="430"/>
      <c r="AD31" s="430"/>
      <c r="AE31" s="430"/>
      <c r="AF31" s="430"/>
      <c r="AG31" s="430"/>
      <c r="AH31" s="430"/>
      <c r="AI31" s="430"/>
      <c r="AJ31" s="430"/>
      <c r="AK31" s="430"/>
      <c r="AL31" s="430"/>
      <c r="AM31" s="430"/>
      <c r="AN31" s="430"/>
      <c r="AO31" s="430"/>
      <c r="AP31" s="430"/>
      <c r="AQ31" s="430"/>
      <c r="AR31" s="430"/>
      <c r="AS31" s="430"/>
      <c r="AT31" s="430"/>
      <c r="AU31" s="430"/>
      <c r="AV31"/>
      <c r="AW31" s="202"/>
      <c r="AX31" s="202"/>
      <c r="AY31" s="202"/>
      <c r="AZ31" s="202"/>
      <c r="BA31" s="202"/>
      <c r="BB31" s="202"/>
      <c r="BC31" s="202"/>
      <c r="BD31" s="202"/>
      <c r="BE31" s="202"/>
    </row>
    <row r="32" spans="1:60" ht="12" customHeight="1" x14ac:dyDescent="0.25">
      <c r="A32"/>
      <c r="B32"/>
      <c r="C32"/>
      <c r="D32" s="38"/>
      <c r="E32" s="38"/>
      <c r="F32" s="38"/>
      <c r="G32" s="38"/>
      <c r="H32" s="38"/>
      <c r="I32" s="38"/>
      <c r="J32" s="38"/>
      <c r="K32" s="38"/>
      <c r="L32" s="38"/>
      <c r="M32" s="38"/>
      <c r="N32" s="38"/>
      <c r="O32" s="38"/>
      <c r="P32" s="134"/>
      <c r="Q32" s="134"/>
      <c r="R32" s="134"/>
      <c r="S32" s="134"/>
      <c r="T32" s="134"/>
      <c r="U32" s="134"/>
      <c r="V32" s="134"/>
      <c r="W32" s="134"/>
      <c r="X32" s="134"/>
      <c r="Y32" s="134"/>
      <c r="Z32" s="134"/>
      <c r="AA32" s="134"/>
      <c r="AB32" s="134"/>
      <c r="AC32" s="134"/>
      <c r="AD32" s="134"/>
      <c r="AE32" s="134"/>
      <c r="AF32" s="134"/>
      <c r="AG32" s="134"/>
      <c r="AH32" s="134"/>
      <c r="AI32" s="134"/>
      <c r="AJ32" s="134"/>
      <c r="AK32" s="134"/>
      <c r="AL32" s="134"/>
      <c r="AM32" s="134"/>
      <c r="AN32" s="134"/>
      <c r="AO32" s="134"/>
      <c r="AP32" s="134"/>
      <c r="AQ32" s="134"/>
      <c r="AR32" s="134"/>
      <c r="AS32" s="134"/>
      <c r="AT32" s="134"/>
      <c r="AU32" s="134"/>
      <c r="AV32" s="38"/>
      <c r="AW32" s="202"/>
      <c r="AX32" s="202"/>
      <c r="AY32" s="202"/>
      <c r="AZ32" s="206"/>
      <c r="BA32" s="202"/>
      <c r="BB32" s="202"/>
      <c r="BC32" s="202"/>
      <c r="BD32" s="202"/>
      <c r="BE32" s="202"/>
    </row>
    <row r="33" spans="1:57" ht="20.25" customHeight="1" x14ac:dyDescent="0.25">
      <c r="A33"/>
      <c r="B33"/>
      <c r="C33"/>
      <c r="D33" s="38"/>
      <c r="E33" s="38"/>
      <c r="F33" s="428" t="s">
        <v>564</v>
      </c>
      <c r="G33" s="428"/>
      <c r="H33" s="428"/>
      <c r="I33" s="428"/>
      <c r="J33" s="428"/>
      <c r="K33" s="428"/>
      <c r="L33" s="428"/>
      <c r="M33" s="428"/>
      <c r="N33" s="428"/>
      <c r="O33" s="38"/>
      <c r="P33" s="430" t="str">
        <f>CONCATENATE(Table!I34,Table!I35,Table!I36,Table!I37,Table!I38,Table!I39,Table!I40,Table!I41)</f>
        <v/>
      </c>
      <c r="Q33" s="430"/>
      <c r="R33" s="430"/>
      <c r="S33" s="430"/>
      <c r="T33" s="430"/>
      <c r="U33" s="430"/>
      <c r="V33" s="430"/>
      <c r="W33" s="430"/>
      <c r="X33" s="430"/>
      <c r="Y33" s="430"/>
      <c r="Z33" s="430"/>
      <c r="AA33" s="430"/>
      <c r="AB33" s="430"/>
      <c r="AC33" s="430"/>
      <c r="AD33" s="430"/>
      <c r="AE33" s="430"/>
      <c r="AF33" s="430"/>
      <c r="AG33" s="430"/>
      <c r="AH33" s="430"/>
      <c r="AI33" s="430"/>
      <c r="AJ33" s="430"/>
      <c r="AK33" s="430"/>
      <c r="AL33" s="430"/>
      <c r="AM33" s="430"/>
      <c r="AN33" s="430"/>
      <c r="AO33" s="430"/>
      <c r="AP33" s="430"/>
      <c r="AQ33" s="430"/>
      <c r="AR33" s="430"/>
      <c r="AS33" s="430"/>
      <c r="AT33" s="430"/>
      <c r="AU33" s="430"/>
      <c r="AV33"/>
      <c r="AW33" s="202"/>
      <c r="AX33" s="202"/>
      <c r="AY33" s="202"/>
      <c r="AZ33" s="202"/>
      <c r="BA33" s="202"/>
      <c r="BB33" s="202"/>
      <c r="BC33" s="202"/>
      <c r="BD33" s="202"/>
      <c r="BE33" s="202"/>
    </row>
    <row r="34" spans="1:57" ht="20.25" customHeight="1" x14ac:dyDescent="0.25">
      <c r="A34"/>
      <c r="B34"/>
      <c r="C34"/>
      <c r="D34"/>
      <c r="E34"/>
      <c r="F34" s="428"/>
      <c r="G34" s="428"/>
      <c r="H34" s="428"/>
      <c r="I34" s="428"/>
      <c r="J34" s="428"/>
      <c r="K34" s="428"/>
      <c r="L34" s="428"/>
      <c r="M34" s="428"/>
      <c r="N34" s="428"/>
      <c r="O34" s="38"/>
      <c r="P34" s="430"/>
      <c r="Q34" s="430"/>
      <c r="R34" s="430"/>
      <c r="S34" s="430"/>
      <c r="T34" s="430"/>
      <c r="U34" s="430"/>
      <c r="V34" s="430"/>
      <c r="W34" s="430"/>
      <c r="X34" s="430"/>
      <c r="Y34" s="430"/>
      <c r="Z34" s="430"/>
      <c r="AA34" s="430"/>
      <c r="AB34" s="430"/>
      <c r="AC34" s="430"/>
      <c r="AD34" s="430"/>
      <c r="AE34" s="430"/>
      <c r="AF34" s="430"/>
      <c r="AG34" s="430"/>
      <c r="AH34" s="430"/>
      <c r="AI34" s="430"/>
      <c r="AJ34" s="430"/>
      <c r="AK34" s="430"/>
      <c r="AL34" s="430"/>
      <c r="AM34" s="430"/>
      <c r="AN34" s="430"/>
      <c r="AO34" s="430"/>
      <c r="AP34" s="430"/>
      <c r="AQ34" s="430"/>
      <c r="AR34" s="430"/>
      <c r="AS34" s="430"/>
      <c r="AT34" s="430"/>
      <c r="AU34" s="430"/>
      <c r="AV34"/>
      <c r="AW34" s="202"/>
      <c r="AX34" s="202"/>
      <c r="AY34" s="202"/>
      <c r="AZ34" s="202"/>
      <c r="BA34" s="202"/>
      <c r="BB34" s="202"/>
      <c r="BC34" s="202"/>
      <c r="BD34" s="202"/>
      <c r="BE34" s="202"/>
    </row>
    <row r="35" spans="1:57" ht="12" customHeight="1" x14ac:dyDescent="0.25">
      <c r="A35"/>
      <c r="B35"/>
      <c r="C35"/>
      <c r="D35"/>
      <c r="E35"/>
      <c r="F35"/>
      <c r="G35"/>
      <c r="H35"/>
      <c r="I35"/>
      <c r="J35"/>
      <c r="K35"/>
      <c r="L35"/>
      <c r="M35"/>
      <c r="N35"/>
      <c r="O35"/>
      <c r="P35"/>
      <c r="Q35"/>
      <c r="R35"/>
      <c r="S35"/>
      <c r="T35"/>
      <c r="U35"/>
      <c r="V35"/>
      <c r="W35"/>
      <c r="X35"/>
      <c r="Y35"/>
      <c r="Z35"/>
      <c r="AA35"/>
      <c r="AB35"/>
      <c r="AC35"/>
      <c r="AD35" s="38"/>
      <c r="AE35" s="38"/>
      <c r="AF35" s="38"/>
      <c r="AG35" s="38"/>
      <c r="AH35" s="38"/>
      <c r="AI35" s="38"/>
      <c r="AJ35" s="38"/>
      <c r="AK35" s="38"/>
      <c r="AL35" s="38"/>
      <c r="AM35"/>
      <c r="AN35"/>
      <c r="AO35"/>
      <c r="AP35"/>
      <c r="AQ35"/>
      <c r="AR35"/>
      <c r="AS35"/>
      <c r="AT35"/>
      <c r="AU35"/>
      <c r="AV35"/>
      <c r="AW35" s="202"/>
      <c r="AX35" s="202"/>
      <c r="AY35" s="202"/>
      <c r="AZ35" s="202"/>
      <c r="BA35" s="202"/>
      <c r="BB35" s="202"/>
      <c r="BC35" s="202"/>
      <c r="BD35" s="202"/>
      <c r="BE35" s="202"/>
    </row>
    <row r="36" spans="1:57" ht="12" customHeight="1" x14ac:dyDescent="0.25">
      <c r="A36"/>
      <c r="B36"/>
      <c r="C36"/>
      <c r="D36"/>
      <c r="E36"/>
      <c r="F36" s="428" t="s">
        <v>565</v>
      </c>
      <c r="G36" s="428"/>
      <c r="H36" s="428"/>
      <c r="I36" s="428"/>
      <c r="J36" s="428"/>
      <c r="K36" s="428"/>
      <c r="L36" s="428"/>
      <c r="M36" s="428"/>
      <c r="N36" s="428"/>
      <c r="O36"/>
      <c r="P36" s="431">
        <f>SUM(Couverture_territoriale!C:C)</f>
        <v>0</v>
      </c>
      <c r="Q36" s="431"/>
      <c r="R36" s="432" t="s">
        <v>566</v>
      </c>
      <c r="S36" s="432"/>
      <c r="T36" s="432"/>
      <c r="U36" s="432"/>
      <c r="V36" s="432"/>
      <c r="W36"/>
      <c r="X36" s="136"/>
      <c r="Y36" s="136"/>
      <c r="Z36" s="136"/>
      <c r="AA36" s="136"/>
      <c r="AB36" s="136"/>
      <c r="AC36" s="136"/>
      <c r="AD36" s="136"/>
      <c r="AE36" s="136"/>
      <c r="AF36" s="136"/>
      <c r="AG36" s="136"/>
      <c r="AH36" s="137"/>
      <c r="AI36" s="137"/>
      <c r="AJ36" s="137"/>
      <c r="AK36" s="136"/>
      <c r="AL36" s="136"/>
      <c r="AM36" s="136"/>
      <c r="AN36" s="136"/>
      <c r="AO36" s="136"/>
      <c r="AP36" s="137"/>
      <c r="AQ36" s="137"/>
      <c r="AR36" s="137"/>
      <c r="AS36" s="137"/>
      <c r="AT36" s="137"/>
      <c r="AU36" s="137"/>
      <c r="AV36" s="137"/>
      <c r="AW36" s="202"/>
      <c r="AX36" s="202"/>
      <c r="AY36" s="202"/>
      <c r="AZ36" s="202"/>
      <c r="BA36" s="202"/>
      <c r="BB36" s="202"/>
      <c r="BC36" s="202"/>
      <c r="BD36" s="202"/>
      <c r="BE36" s="202"/>
    </row>
    <row r="37" spans="1:57" ht="12" customHeight="1" x14ac:dyDescent="0.25">
      <c r="A37"/>
      <c r="B37"/>
      <c r="C37"/>
      <c r="D37"/>
      <c r="E37"/>
      <c r="F37" s="428"/>
      <c r="G37" s="428"/>
      <c r="H37" s="428"/>
      <c r="I37" s="428"/>
      <c r="J37" s="428"/>
      <c r="K37" s="428"/>
      <c r="L37" s="428"/>
      <c r="M37" s="428"/>
      <c r="N37" s="428"/>
      <c r="O37"/>
      <c r="P37" s="431"/>
      <c r="Q37" s="431"/>
      <c r="R37" s="432"/>
      <c r="S37" s="432"/>
      <c r="T37" s="432"/>
      <c r="U37" s="432"/>
      <c r="V37" s="432"/>
      <c r="W37"/>
      <c r="X37" s="136"/>
      <c r="Y37" s="136"/>
      <c r="Z37" s="136"/>
      <c r="AA37" s="136"/>
      <c r="AB37" s="136"/>
      <c r="AC37" s="136"/>
      <c r="AD37" s="136"/>
      <c r="AE37" s="136"/>
      <c r="AF37" s="136"/>
      <c r="AG37" s="136"/>
      <c r="AH37" s="137"/>
      <c r="AI37" s="137"/>
      <c r="AJ37" s="137"/>
      <c r="AK37" s="137"/>
      <c r="AL37" s="137"/>
      <c r="AM37" s="137"/>
      <c r="AN37" s="136"/>
      <c r="AO37" s="136"/>
      <c r="AP37" s="137"/>
      <c r="AQ37" s="137"/>
      <c r="AR37" s="137"/>
      <c r="AS37" s="137"/>
      <c r="AT37" s="137"/>
      <c r="AU37" s="137"/>
      <c r="AV37" s="137"/>
      <c r="AW37" s="202"/>
      <c r="AX37" s="202"/>
      <c r="AY37" s="202"/>
      <c r="AZ37" s="202"/>
      <c r="BA37" s="202"/>
      <c r="BB37" s="202"/>
      <c r="BC37" s="202"/>
      <c r="BD37" s="202"/>
      <c r="BE37" s="202"/>
    </row>
    <row r="38" spans="1:57" ht="12" customHeight="1" x14ac:dyDescent="0.25">
      <c r="A38" s="244" t="s">
        <v>567</v>
      </c>
      <c r="B38" s="244"/>
      <c r="C38" s="244"/>
      <c r="D38" s="244"/>
      <c r="E38" s="244"/>
      <c r="F38" s="244"/>
      <c r="G38" s="244"/>
      <c r="H38" s="244"/>
      <c r="I38" s="244"/>
      <c r="J38" s="244"/>
      <c r="K38" s="244"/>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02"/>
      <c r="AX38" s="202"/>
      <c r="AY38" s="202"/>
      <c r="AZ38" s="202"/>
      <c r="BA38" s="202"/>
      <c r="BB38" s="202"/>
      <c r="BC38" s="202"/>
      <c r="BD38" s="202"/>
      <c r="BE38" s="202"/>
    </row>
    <row r="39" spans="1:57" ht="12" customHeight="1" x14ac:dyDescent="0.25">
      <c r="A39" s="235"/>
      <c r="B39" s="235"/>
      <c r="C39" s="235"/>
      <c r="D39" s="236" t="str">
        <f>$D$1</f>
        <v>Appel à projets commun 2020</v>
      </c>
      <c r="E39" s="236"/>
      <c r="F39" s="236"/>
      <c r="G39" s="236"/>
      <c r="H39" s="236"/>
      <c r="I39" s="236"/>
      <c r="J39" s="236"/>
      <c r="K39" s="236"/>
      <c r="L39" s="236"/>
      <c r="M39" s="236"/>
      <c r="N39" s="236"/>
      <c r="O39" s="236"/>
      <c r="P39" s="236"/>
      <c r="Q39" s="236"/>
      <c r="R39" s="236"/>
      <c r="S39" s="236"/>
      <c r="T39" s="236"/>
      <c r="U39" s="236"/>
      <c r="V39" s="236"/>
      <c r="W39" s="236"/>
      <c r="X39" s="236"/>
      <c r="Y39" s="236"/>
      <c r="Z39" s="236"/>
      <c r="AA39" s="236"/>
      <c r="AB39" s="236"/>
      <c r="AC39" s="236"/>
      <c r="AD39" s="236"/>
      <c r="AE39" s="236"/>
      <c r="AF39" s="236"/>
      <c r="AG39" s="236"/>
      <c r="AH39" s="236"/>
      <c r="AI39" s="236"/>
      <c r="AJ39" s="236"/>
      <c r="AK39" s="236"/>
      <c r="AL39" s="236"/>
      <c r="AM39" s="236"/>
      <c r="AN39" s="397" t="s">
        <v>554</v>
      </c>
      <c r="AO39" s="397"/>
      <c r="AP39" s="397"/>
      <c r="AQ39" s="397"/>
      <c r="AR39" s="397"/>
      <c r="AS39" s="397"/>
      <c r="AT39" s="397"/>
      <c r="AU39" s="397"/>
      <c r="AV39" s="397"/>
      <c r="AW39" s="202"/>
      <c r="AX39" s="202"/>
      <c r="AY39" s="202"/>
      <c r="AZ39" s="202"/>
      <c r="BA39" s="202"/>
      <c r="BB39" s="202"/>
      <c r="BC39" s="202"/>
      <c r="BD39" s="202"/>
      <c r="BE39" s="202"/>
    </row>
    <row r="40" spans="1:57" ht="12" customHeight="1" x14ac:dyDescent="0.25">
      <c r="A40" s="235"/>
      <c r="B40" s="235"/>
      <c r="C40" s="235"/>
      <c r="D40" s="236"/>
      <c r="E40" s="236"/>
      <c r="F40" s="236"/>
      <c r="G40" s="236"/>
      <c r="H40" s="236"/>
      <c r="I40" s="236"/>
      <c r="J40" s="236"/>
      <c r="K40" s="236"/>
      <c r="L40" s="236"/>
      <c r="M40" s="236"/>
      <c r="N40" s="236"/>
      <c r="O40" s="236"/>
      <c r="P40" s="236"/>
      <c r="Q40" s="236"/>
      <c r="R40" s="236"/>
      <c r="S40" s="236"/>
      <c r="T40" s="236"/>
      <c r="U40" s="236"/>
      <c r="V40" s="236"/>
      <c r="W40" s="236"/>
      <c r="X40" s="236"/>
      <c r="Y40" s="236"/>
      <c r="Z40" s="236"/>
      <c r="AA40" s="236"/>
      <c r="AB40" s="236"/>
      <c r="AC40" s="236"/>
      <c r="AD40" s="236"/>
      <c r="AE40" s="236"/>
      <c r="AF40" s="236"/>
      <c r="AG40" s="236"/>
      <c r="AH40" s="236"/>
      <c r="AI40" s="236"/>
      <c r="AJ40" s="236"/>
      <c r="AK40" s="236"/>
      <c r="AL40" s="236"/>
      <c r="AM40" s="236"/>
      <c r="AN40" s="397"/>
      <c r="AO40" s="397"/>
      <c r="AP40" s="397"/>
      <c r="AQ40" s="397"/>
      <c r="AR40" s="397"/>
      <c r="AS40" s="397"/>
      <c r="AT40" s="397"/>
      <c r="AU40" s="397"/>
      <c r="AV40" s="397"/>
      <c r="AW40" s="202"/>
      <c r="AX40" s="202"/>
      <c r="AY40" s="202"/>
      <c r="AZ40" s="202"/>
      <c r="BA40" s="202"/>
      <c r="BB40" s="202"/>
      <c r="BC40" s="202"/>
      <c r="BD40" s="202"/>
      <c r="BE40" s="202"/>
    </row>
    <row r="41" spans="1:57" ht="12" customHeight="1" x14ac:dyDescent="0.25">
      <c r="A41" s="235"/>
      <c r="B41" s="235"/>
      <c r="C41" s="235"/>
      <c r="D41" s="236"/>
      <c r="E41" s="236"/>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397"/>
      <c r="AO41" s="397"/>
      <c r="AP41" s="397"/>
      <c r="AQ41" s="397"/>
      <c r="AR41" s="397"/>
      <c r="AS41" s="397"/>
      <c r="AT41" s="397"/>
      <c r="AU41" s="397"/>
      <c r="AV41" s="397"/>
      <c r="AW41" s="202"/>
      <c r="AX41" s="202"/>
      <c r="AY41" s="202"/>
      <c r="AZ41" s="202"/>
      <c r="BA41" s="202"/>
      <c r="BB41" s="202"/>
      <c r="BC41" s="202"/>
      <c r="BD41" s="202"/>
      <c r="BE41" s="202"/>
    </row>
    <row r="42" spans="1:57" ht="12" customHeight="1" x14ac:dyDescent="0.25">
      <c r="A42"/>
      <c r="B42"/>
      <c r="C42"/>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209"/>
      <c r="AX42" s="209"/>
      <c r="AY42" s="209"/>
      <c r="AZ42" s="209"/>
      <c r="BA42" s="209"/>
      <c r="BB42" s="209"/>
      <c r="BC42" s="209"/>
      <c r="BD42" s="210"/>
      <c r="BE42" s="202"/>
    </row>
    <row r="43" spans="1:57" ht="12" customHeight="1" x14ac:dyDescent="0.25">
      <c r="A43"/>
      <c r="B43"/>
      <c r="C43"/>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209"/>
      <c r="AX43" s="209"/>
      <c r="AY43" s="209"/>
      <c r="AZ43" s="209"/>
      <c r="BA43" s="209"/>
      <c r="BB43" s="209"/>
      <c r="BC43" s="209"/>
      <c r="BD43" s="210"/>
      <c r="BE43" s="202"/>
    </row>
    <row r="44" spans="1:57" ht="12" customHeight="1" x14ac:dyDescent="0.25">
      <c r="A44"/>
      <c r="B44"/>
      <c r="C44"/>
      <c r="D44"/>
      <c r="E44" s="427" t="s">
        <v>568</v>
      </c>
      <c r="F44" s="427"/>
      <c r="G44" s="427"/>
      <c r="H44" s="427"/>
      <c r="I44" s="427"/>
      <c r="J44" s="427"/>
      <c r="K44" s="427"/>
      <c r="L44" s="427"/>
      <c r="M44" s="427"/>
      <c r="N44" s="427"/>
      <c r="O44" s="427"/>
      <c r="P44" s="427"/>
      <c r="Q44" s="427"/>
      <c r="R44" s="427"/>
      <c r="S44" s="427"/>
      <c r="T44" s="427"/>
      <c r="U44" s="427"/>
      <c r="V44" s="427"/>
      <c r="W44" s="427"/>
      <c r="X44" s="427"/>
      <c r="Y44" s="427"/>
      <c r="Z44" s="427"/>
      <c r="AA44" s="427"/>
      <c r="AB44" s="427"/>
      <c r="AC44" s="427"/>
      <c r="AD44" s="427"/>
      <c r="AE44" s="427"/>
      <c r="AF44" s="427"/>
      <c r="AG44" s="427"/>
      <c r="AH44" s="427"/>
      <c r="AI44" s="427"/>
      <c r="AJ44" s="427"/>
      <c r="AK44" s="427"/>
      <c r="AL44" s="427"/>
      <c r="AM44" s="427"/>
      <c r="AN44" s="427"/>
      <c r="AO44" s="427"/>
      <c r="AP44" s="427"/>
      <c r="AQ44" s="427"/>
      <c r="AR44" s="427"/>
      <c r="AS44" s="427"/>
      <c r="AT44" s="427"/>
      <c r="AU44" s="427"/>
      <c r="AV44" s="38"/>
      <c r="AW44" s="202"/>
      <c r="AX44" s="202"/>
      <c r="AY44" s="202"/>
      <c r="AZ44" s="209"/>
      <c r="BA44" s="209"/>
      <c r="BB44" s="209"/>
      <c r="BC44" s="209"/>
      <c r="BD44" s="210"/>
      <c r="BE44" s="202"/>
    </row>
    <row r="45" spans="1:57" ht="12" customHeight="1" x14ac:dyDescent="0.25">
      <c r="A45"/>
      <c r="B45"/>
      <c r="C45"/>
      <c r="D45" s="38"/>
      <c r="E45" s="427"/>
      <c r="F45" s="427"/>
      <c r="G45" s="427"/>
      <c r="H45" s="427"/>
      <c r="I45" s="427"/>
      <c r="J45" s="427"/>
      <c r="K45" s="427"/>
      <c r="L45" s="427"/>
      <c r="M45" s="427"/>
      <c r="N45" s="427"/>
      <c r="O45" s="427"/>
      <c r="P45" s="427"/>
      <c r="Q45" s="427"/>
      <c r="R45" s="427"/>
      <c r="S45" s="427"/>
      <c r="T45" s="427"/>
      <c r="U45" s="427"/>
      <c r="V45" s="427"/>
      <c r="W45" s="427"/>
      <c r="X45" s="427"/>
      <c r="Y45" s="427"/>
      <c r="Z45" s="427"/>
      <c r="AA45" s="427"/>
      <c r="AB45" s="427"/>
      <c r="AC45" s="427"/>
      <c r="AD45" s="427"/>
      <c r="AE45" s="427"/>
      <c r="AF45" s="427"/>
      <c r="AG45" s="427"/>
      <c r="AH45" s="427"/>
      <c r="AI45" s="427"/>
      <c r="AJ45" s="427"/>
      <c r="AK45" s="427"/>
      <c r="AL45" s="427"/>
      <c r="AM45" s="427"/>
      <c r="AN45" s="427"/>
      <c r="AO45" s="427"/>
      <c r="AP45" s="427"/>
      <c r="AQ45" s="427"/>
      <c r="AR45" s="427"/>
      <c r="AS45" s="427"/>
      <c r="AT45" s="427"/>
      <c r="AU45" s="427"/>
      <c r="AV45" s="38"/>
      <c r="AW45" s="202"/>
      <c r="AX45" s="202"/>
      <c r="AY45" s="202"/>
      <c r="AZ45" s="209"/>
      <c r="BA45" s="209"/>
      <c r="BB45" s="209"/>
      <c r="BC45" s="209"/>
      <c r="BD45" s="210"/>
      <c r="BE45" s="202"/>
    </row>
    <row r="46" spans="1:57" ht="12" customHeight="1" x14ac:dyDescent="0.25">
      <c r="A46"/>
      <c r="B46"/>
      <c r="C46"/>
      <c r="D46"/>
      <c r="E46" s="427"/>
      <c r="F46" s="427"/>
      <c r="G46" s="427"/>
      <c r="H46" s="427"/>
      <c r="I46" s="427"/>
      <c r="J46" s="427"/>
      <c r="K46" s="427"/>
      <c r="L46" s="427"/>
      <c r="M46" s="427"/>
      <c r="N46" s="427"/>
      <c r="O46" s="427"/>
      <c r="P46" s="427"/>
      <c r="Q46" s="427"/>
      <c r="R46" s="427"/>
      <c r="S46" s="427"/>
      <c r="T46" s="427"/>
      <c r="U46" s="427"/>
      <c r="V46" s="427"/>
      <c r="W46" s="427"/>
      <c r="X46" s="427"/>
      <c r="Y46" s="427"/>
      <c r="Z46" s="427"/>
      <c r="AA46" s="427"/>
      <c r="AB46" s="427"/>
      <c r="AC46" s="427"/>
      <c r="AD46" s="427"/>
      <c r="AE46" s="427"/>
      <c r="AF46" s="427"/>
      <c r="AG46" s="427"/>
      <c r="AH46" s="427"/>
      <c r="AI46" s="427"/>
      <c r="AJ46" s="427"/>
      <c r="AK46" s="427"/>
      <c r="AL46" s="427"/>
      <c r="AM46" s="427"/>
      <c r="AN46" s="427"/>
      <c r="AO46" s="427"/>
      <c r="AP46" s="427"/>
      <c r="AQ46" s="427"/>
      <c r="AR46" s="427"/>
      <c r="AS46" s="427"/>
      <c r="AT46" s="427"/>
      <c r="AU46" s="427"/>
      <c r="AV46" s="38"/>
      <c r="AW46" s="202"/>
      <c r="AX46" s="202"/>
      <c r="AY46" s="202"/>
      <c r="AZ46" s="209"/>
      <c r="BA46" s="209"/>
      <c r="BB46" s="209"/>
      <c r="BC46" s="209"/>
      <c r="BD46" s="210"/>
      <c r="BE46" s="202"/>
    </row>
    <row r="47" spans="1:57" ht="12" customHeight="1" x14ac:dyDescent="0.25">
      <c r="A47"/>
      <c r="B47"/>
      <c r="C47"/>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202"/>
      <c r="AX47" s="202"/>
      <c r="AY47" s="202"/>
      <c r="AZ47" s="209"/>
      <c r="BA47" s="209"/>
      <c r="BB47" s="209"/>
      <c r="BC47" s="209"/>
      <c r="BD47" s="210"/>
      <c r="BE47" s="202"/>
    </row>
    <row r="48" spans="1:57" ht="12" customHeight="1" x14ac:dyDescent="0.25">
      <c r="A48"/>
      <c r="B48"/>
      <c r="C48" s="138"/>
      <c r="D48" s="139"/>
      <c r="E48" s="139"/>
      <c r="F48" s="139"/>
      <c r="G48" s="139"/>
      <c r="H48" s="139"/>
      <c r="I48" s="139"/>
      <c r="J48" s="139"/>
      <c r="K48" s="139"/>
      <c r="L48" s="139"/>
      <c r="M48" s="139"/>
      <c r="N48" s="139"/>
      <c r="O48" s="139"/>
      <c r="P48" s="139"/>
      <c r="Q48" s="139"/>
      <c r="R48" s="139"/>
      <c r="S48" s="139"/>
      <c r="T48" s="139"/>
      <c r="U48" s="139"/>
      <c r="V48" s="139"/>
      <c r="W48" s="139"/>
      <c r="X48" s="139"/>
      <c r="Y48" s="139"/>
      <c r="Z48" s="139"/>
      <c r="AA48" s="139"/>
      <c r="AB48" s="139"/>
      <c r="AC48" s="139"/>
      <c r="AD48" s="139"/>
      <c r="AE48" s="139"/>
      <c r="AF48" s="139"/>
      <c r="AG48" s="139"/>
      <c r="AH48" s="139"/>
      <c r="AI48" s="139"/>
      <c r="AJ48" s="139"/>
      <c r="AK48" s="139"/>
      <c r="AL48" s="139"/>
      <c r="AM48" s="139"/>
      <c r="AN48" s="139"/>
      <c r="AO48" s="139"/>
      <c r="AP48" s="139"/>
      <c r="AQ48" s="139"/>
      <c r="AR48" s="139"/>
      <c r="AS48" s="139"/>
      <c r="AT48" s="139"/>
      <c r="AU48" s="140"/>
      <c r="AV48" s="38"/>
      <c r="AW48" s="202"/>
      <c r="AX48" s="202"/>
      <c r="AY48" s="202"/>
      <c r="AZ48" s="209"/>
      <c r="BA48" s="209"/>
      <c r="BB48" s="209"/>
      <c r="BC48" s="209"/>
      <c r="BD48" s="210"/>
      <c r="BE48" s="202"/>
    </row>
    <row r="49" spans="1:57" ht="12" customHeight="1" x14ac:dyDescent="0.25">
      <c r="A49"/>
      <c r="B49"/>
      <c r="C49" s="141"/>
      <c r="D49" s="423">
        <v>1</v>
      </c>
      <c r="E49" s="423"/>
      <c r="F49" s="423"/>
      <c r="G49" s="142"/>
      <c r="H49" s="424" t="s">
        <v>569</v>
      </c>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4"/>
      <c r="AI49" s="424"/>
      <c r="AJ49" s="424"/>
      <c r="AK49" s="424"/>
      <c r="AL49" s="142"/>
      <c r="AM49" s="425"/>
      <c r="AN49" s="425"/>
      <c r="AO49" s="425"/>
      <c r="AP49" s="38"/>
      <c r="AQ49" s="38"/>
      <c r="AR49" s="38"/>
      <c r="AS49" s="38"/>
      <c r="AT49" s="38"/>
      <c r="AU49" s="143"/>
      <c r="AV49" s="38"/>
      <c r="AW49" s="202"/>
      <c r="AX49" s="202"/>
      <c r="AY49" s="202"/>
      <c r="AZ49" s="209"/>
      <c r="BA49" s="209"/>
      <c r="BB49" s="209"/>
      <c r="BC49" s="209"/>
      <c r="BD49" s="210"/>
      <c r="BE49" s="202"/>
    </row>
    <row r="50" spans="1:57" ht="12" customHeight="1" x14ac:dyDescent="0.25">
      <c r="A50"/>
      <c r="B50"/>
      <c r="C50" s="141"/>
      <c r="D50" s="423"/>
      <c r="E50" s="423"/>
      <c r="F50" s="423"/>
      <c r="G50" s="38"/>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4"/>
      <c r="AI50" s="424"/>
      <c r="AJ50" s="424"/>
      <c r="AK50" s="424"/>
      <c r="AL50" s="38"/>
      <c r="AM50" s="425"/>
      <c r="AN50" s="425"/>
      <c r="AO50" s="425"/>
      <c r="AP50" s="38"/>
      <c r="AQ50" s="38"/>
      <c r="AR50" s="38"/>
      <c r="AS50" s="38"/>
      <c r="AT50" s="38"/>
      <c r="AU50" s="143"/>
      <c r="AV50" s="38"/>
      <c r="AW50" s="202"/>
      <c r="AX50" s="202"/>
      <c r="AY50" s="202"/>
      <c r="AZ50" s="209"/>
      <c r="BA50" s="209"/>
      <c r="BB50" s="209"/>
      <c r="BC50" s="209"/>
      <c r="BD50" s="210"/>
      <c r="BE50" s="202"/>
    </row>
    <row r="51" spans="1:57" ht="12" customHeight="1" x14ac:dyDescent="0.25">
      <c r="A51"/>
      <c r="B51"/>
      <c r="C51" s="141"/>
      <c r="D51" s="423"/>
      <c r="E51" s="423"/>
      <c r="F51" s="423"/>
      <c r="G51" s="144"/>
      <c r="H51" s="424"/>
      <c r="I51" s="424"/>
      <c r="J51" s="424"/>
      <c r="K51" s="424"/>
      <c r="L51" s="424"/>
      <c r="M51" s="424"/>
      <c r="N51" s="424"/>
      <c r="O51" s="424"/>
      <c r="P51" s="424"/>
      <c r="Q51" s="424"/>
      <c r="R51" s="424"/>
      <c r="S51" s="424"/>
      <c r="T51" s="424"/>
      <c r="U51" s="424"/>
      <c r="V51" s="424"/>
      <c r="W51" s="424"/>
      <c r="X51" s="424"/>
      <c r="Y51" s="424"/>
      <c r="Z51" s="424"/>
      <c r="AA51" s="424"/>
      <c r="AB51" s="424"/>
      <c r="AC51" s="424"/>
      <c r="AD51" s="424"/>
      <c r="AE51" s="424"/>
      <c r="AF51" s="424"/>
      <c r="AG51" s="424"/>
      <c r="AH51" s="424"/>
      <c r="AI51" s="424"/>
      <c r="AJ51" s="424"/>
      <c r="AK51" s="424"/>
      <c r="AL51" s="144"/>
      <c r="AM51" s="425"/>
      <c r="AN51" s="425"/>
      <c r="AO51" s="425"/>
      <c r="AP51" s="38"/>
      <c r="AQ51" s="38"/>
      <c r="AR51" s="38"/>
      <c r="AS51" s="38"/>
      <c r="AT51" s="38"/>
      <c r="AU51" s="143"/>
      <c r="AV51" s="38"/>
      <c r="AW51" s="202"/>
      <c r="AX51" s="202"/>
      <c r="AY51" s="202"/>
      <c r="AZ51" s="209"/>
      <c r="BA51" s="209"/>
      <c r="BB51" s="209"/>
      <c r="BC51" s="209"/>
      <c r="BD51" s="210"/>
      <c r="BE51" s="202"/>
    </row>
    <row r="52" spans="1:57" ht="12" customHeight="1" x14ac:dyDescent="0.25">
      <c r="A52"/>
      <c r="B52"/>
      <c r="C52" s="141"/>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143"/>
      <c r="AV52" s="38"/>
      <c r="AW52" s="202"/>
      <c r="AX52" s="202"/>
      <c r="AY52" s="202"/>
      <c r="AZ52" s="209"/>
      <c r="BA52" s="209"/>
      <c r="BB52" s="209"/>
      <c r="BC52" s="209"/>
      <c r="BD52" s="210"/>
      <c r="BE52" s="202"/>
    </row>
    <row r="53" spans="1:57" ht="12" customHeight="1" x14ac:dyDescent="0.25">
      <c r="A53"/>
      <c r="B53"/>
      <c r="C53" s="141"/>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143"/>
      <c r="AV53" s="38"/>
      <c r="AW53" s="202"/>
      <c r="AX53" s="202"/>
      <c r="AY53" s="202"/>
      <c r="AZ53" s="209"/>
      <c r="BA53" s="209"/>
      <c r="BB53" s="209"/>
      <c r="BC53" s="209"/>
      <c r="BD53" s="210"/>
      <c r="BE53" s="202"/>
    </row>
    <row r="54" spans="1:57" ht="12" customHeight="1" x14ac:dyDescent="0.25">
      <c r="A54"/>
      <c r="B54"/>
      <c r="C54" s="141"/>
      <c r="D54" s="423">
        <f>D49+1</f>
        <v>2</v>
      </c>
      <c r="E54" s="423"/>
      <c r="F54" s="423"/>
      <c r="G54" s="142"/>
      <c r="H54" s="424" t="s">
        <v>570</v>
      </c>
      <c r="I54" s="424"/>
      <c r="J54" s="424"/>
      <c r="K54" s="424"/>
      <c r="L54" s="424"/>
      <c r="M54" s="424"/>
      <c r="N54" s="424"/>
      <c r="O54" s="424"/>
      <c r="P54" s="424"/>
      <c r="Q54" s="424"/>
      <c r="R54" s="424"/>
      <c r="S54" s="424"/>
      <c r="T54" s="424"/>
      <c r="U54" s="424"/>
      <c r="V54" s="424"/>
      <c r="W54" s="424"/>
      <c r="X54" s="424"/>
      <c r="Y54" s="424"/>
      <c r="Z54" s="424"/>
      <c r="AA54" s="424"/>
      <c r="AB54" s="424"/>
      <c r="AC54" s="424"/>
      <c r="AD54" s="424"/>
      <c r="AE54" s="424"/>
      <c r="AF54" s="424"/>
      <c r="AG54" s="424"/>
      <c r="AH54" s="424"/>
      <c r="AI54" s="424"/>
      <c r="AJ54" s="424"/>
      <c r="AK54" s="424"/>
      <c r="AL54" s="142"/>
      <c r="AM54" s="425"/>
      <c r="AN54" s="425"/>
      <c r="AO54" s="425"/>
      <c r="AP54" s="38"/>
      <c r="AQ54" s="38"/>
      <c r="AR54" s="38"/>
      <c r="AS54" s="38"/>
      <c r="AT54" s="38"/>
      <c r="AU54" s="143"/>
      <c r="AV54" s="38"/>
      <c r="AW54" s="202"/>
      <c r="AX54" s="202"/>
      <c r="AY54" s="202"/>
      <c r="AZ54" s="209"/>
      <c r="BA54" s="209"/>
      <c r="BB54" s="209"/>
      <c r="BC54" s="209"/>
      <c r="BD54" s="210"/>
      <c r="BE54" s="202"/>
    </row>
    <row r="55" spans="1:57" ht="12" customHeight="1" x14ac:dyDescent="0.25">
      <c r="A55"/>
      <c r="B55"/>
      <c r="C55" s="141"/>
      <c r="D55" s="423"/>
      <c r="E55" s="423"/>
      <c r="F55" s="423"/>
      <c r="G55" s="38"/>
      <c r="H55" s="424"/>
      <c r="I55" s="424"/>
      <c r="J55" s="424"/>
      <c r="K55" s="424"/>
      <c r="L55" s="424"/>
      <c r="M55" s="424"/>
      <c r="N55" s="424"/>
      <c r="O55" s="424"/>
      <c r="P55" s="424"/>
      <c r="Q55" s="424"/>
      <c r="R55" s="424"/>
      <c r="S55" s="424"/>
      <c r="T55" s="424"/>
      <c r="U55" s="424"/>
      <c r="V55" s="424"/>
      <c r="W55" s="424"/>
      <c r="X55" s="424"/>
      <c r="Y55" s="424"/>
      <c r="Z55" s="424"/>
      <c r="AA55" s="424"/>
      <c r="AB55" s="424"/>
      <c r="AC55" s="424"/>
      <c r="AD55" s="424"/>
      <c r="AE55" s="424"/>
      <c r="AF55" s="424"/>
      <c r="AG55" s="424"/>
      <c r="AH55" s="424"/>
      <c r="AI55" s="424"/>
      <c r="AJ55" s="424"/>
      <c r="AK55" s="424"/>
      <c r="AL55" s="38"/>
      <c r="AM55" s="425"/>
      <c r="AN55" s="425"/>
      <c r="AO55" s="425"/>
      <c r="AP55" s="38"/>
      <c r="AQ55" s="38"/>
      <c r="AR55" s="38"/>
      <c r="AS55" s="38"/>
      <c r="AT55" s="38"/>
      <c r="AU55" s="143"/>
      <c r="AV55" s="38"/>
      <c r="AW55" s="202"/>
      <c r="AX55" s="202"/>
      <c r="AY55" s="202"/>
      <c r="AZ55" s="209"/>
      <c r="BA55" s="209"/>
      <c r="BB55" s="209"/>
      <c r="BC55" s="209"/>
      <c r="BD55" s="210"/>
      <c r="BE55" s="202"/>
    </row>
    <row r="56" spans="1:57" ht="12" customHeight="1" x14ac:dyDescent="0.25">
      <c r="A56"/>
      <c r="B56"/>
      <c r="C56" s="141"/>
      <c r="D56" s="423"/>
      <c r="E56" s="423"/>
      <c r="F56" s="423"/>
      <c r="G56" s="144"/>
      <c r="H56" s="424"/>
      <c r="I56" s="424"/>
      <c r="J56" s="424"/>
      <c r="K56" s="424"/>
      <c r="L56" s="424"/>
      <c r="M56" s="424"/>
      <c r="N56" s="424"/>
      <c r="O56" s="424"/>
      <c r="P56" s="424"/>
      <c r="Q56" s="424"/>
      <c r="R56" s="424"/>
      <c r="S56" s="424"/>
      <c r="T56" s="424"/>
      <c r="U56" s="424"/>
      <c r="V56" s="424"/>
      <c r="W56" s="424"/>
      <c r="X56" s="424"/>
      <c r="Y56" s="424"/>
      <c r="Z56" s="424"/>
      <c r="AA56" s="424"/>
      <c r="AB56" s="424"/>
      <c r="AC56" s="424"/>
      <c r="AD56" s="424"/>
      <c r="AE56" s="424"/>
      <c r="AF56" s="424"/>
      <c r="AG56" s="424"/>
      <c r="AH56" s="424"/>
      <c r="AI56" s="424"/>
      <c r="AJ56" s="424"/>
      <c r="AK56" s="424"/>
      <c r="AL56" s="144"/>
      <c r="AM56" s="425"/>
      <c r="AN56" s="425"/>
      <c r="AO56" s="425"/>
      <c r="AP56" s="38"/>
      <c r="AQ56" s="38"/>
      <c r="AR56" s="38"/>
      <c r="AS56" s="38"/>
      <c r="AT56" s="38"/>
      <c r="AU56" s="143"/>
      <c r="AV56" s="38"/>
      <c r="AW56" s="202"/>
      <c r="AX56" s="202"/>
      <c r="AY56" s="202"/>
      <c r="AZ56" s="209"/>
      <c r="BA56" s="209"/>
      <c r="BB56" s="209"/>
      <c r="BC56" s="209"/>
      <c r="BD56" s="210"/>
      <c r="BE56" s="202"/>
    </row>
    <row r="57" spans="1:57" ht="12" customHeight="1" x14ac:dyDescent="0.25">
      <c r="A57"/>
      <c r="B57"/>
      <c r="C57" s="141"/>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143"/>
      <c r="AV57" s="38"/>
      <c r="AW57" s="202"/>
      <c r="AX57" s="202"/>
      <c r="AY57" s="202"/>
      <c r="AZ57" s="209"/>
      <c r="BA57" s="209"/>
      <c r="BB57" s="209"/>
      <c r="BC57" s="209"/>
      <c r="BD57" s="210"/>
      <c r="BE57" s="202"/>
    </row>
    <row r="58" spans="1:57" ht="12" customHeight="1" x14ac:dyDescent="0.25">
      <c r="A58"/>
      <c r="B58"/>
      <c r="C58" s="141"/>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143"/>
      <c r="AV58" s="38"/>
      <c r="AW58" s="202"/>
      <c r="AX58" s="202"/>
      <c r="AY58" s="202"/>
      <c r="AZ58" s="209"/>
      <c r="BA58" s="209"/>
      <c r="BB58" s="209"/>
      <c r="BC58" s="209"/>
      <c r="BD58" s="210"/>
      <c r="BE58" s="202"/>
    </row>
    <row r="59" spans="1:57" ht="12" customHeight="1" x14ac:dyDescent="0.25">
      <c r="A59"/>
      <c r="B59"/>
      <c r="C59" s="141"/>
      <c r="D59" s="423">
        <f>D54+1</f>
        <v>3</v>
      </c>
      <c r="E59" s="423"/>
      <c r="F59" s="423"/>
      <c r="G59" s="142"/>
      <c r="H59" s="424" t="s">
        <v>571</v>
      </c>
      <c r="I59" s="424"/>
      <c r="J59" s="424"/>
      <c r="K59" s="424"/>
      <c r="L59" s="424"/>
      <c r="M59" s="424"/>
      <c r="N59" s="424"/>
      <c r="O59" s="424"/>
      <c r="P59" s="424"/>
      <c r="Q59" s="424"/>
      <c r="R59" s="424"/>
      <c r="S59" s="424"/>
      <c r="T59" s="424"/>
      <c r="U59" s="424"/>
      <c r="V59" s="424"/>
      <c r="W59" s="424"/>
      <c r="X59" s="424"/>
      <c r="Y59" s="424"/>
      <c r="Z59" s="424"/>
      <c r="AA59" s="424"/>
      <c r="AB59" s="424"/>
      <c r="AC59" s="424"/>
      <c r="AD59" s="424"/>
      <c r="AE59" s="424"/>
      <c r="AF59" s="424"/>
      <c r="AG59" s="424"/>
      <c r="AH59" s="424"/>
      <c r="AI59" s="424"/>
      <c r="AJ59" s="424"/>
      <c r="AK59" s="424"/>
      <c r="AL59" s="142"/>
      <c r="AM59" s="425"/>
      <c r="AN59" s="425"/>
      <c r="AO59" s="425"/>
      <c r="AP59" s="38"/>
      <c r="AQ59" s="38"/>
      <c r="AR59" s="38"/>
      <c r="AS59" s="38"/>
      <c r="AT59" s="38"/>
      <c r="AU59" s="143"/>
      <c r="AV59" s="38"/>
      <c r="AW59" s="202"/>
      <c r="AX59" s="202"/>
      <c r="AY59" s="202"/>
      <c r="AZ59" s="209"/>
      <c r="BA59" s="209"/>
      <c r="BB59" s="209"/>
      <c r="BC59" s="209"/>
      <c r="BD59" s="210"/>
      <c r="BE59" s="202"/>
    </row>
    <row r="60" spans="1:57" ht="12" customHeight="1" x14ac:dyDescent="0.25">
      <c r="A60"/>
      <c r="B60"/>
      <c r="C60" s="141"/>
      <c r="D60" s="423"/>
      <c r="E60" s="423"/>
      <c r="F60" s="423"/>
      <c r="G60" s="38"/>
      <c r="H60" s="424"/>
      <c r="I60" s="424"/>
      <c r="J60" s="424"/>
      <c r="K60" s="424"/>
      <c r="L60" s="424"/>
      <c r="M60" s="424"/>
      <c r="N60" s="424"/>
      <c r="O60" s="424"/>
      <c r="P60" s="424"/>
      <c r="Q60" s="424"/>
      <c r="R60" s="424"/>
      <c r="S60" s="424"/>
      <c r="T60" s="424"/>
      <c r="U60" s="424"/>
      <c r="V60" s="424"/>
      <c r="W60" s="424"/>
      <c r="X60" s="424"/>
      <c r="Y60" s="424"/>
      <c r="Z60" s="424"/>
      <c r="AA60" s="424"/>
      <c r="AB60" s="424"/>
      <c r="AC60" s="424"/>
      <c r="AD60" s="424"/>
      <c r="AE60" s="424"/>
      <c r="AF60" s="424"/>
      <c r="AG60" s="424"/>
      <c r="AH60" s="424"/>
      <c r="AI60" s="424"/>
      <c r="AJ60" s="424"/>
      <c r="AK60" s="424"/>
      <c r="AL60" s="38"/>
      <c r="AM60" s="425"/>
      <c r="AN60" s="425"/>
      <c r="AO60" s="425"/>
      <c r="AP60" s="38"/>
      <c r="AQ60" s="38"/>
      <c r="AR60" s="38"/>
      <c r="AS60" s="38"/>
      <c r="AT60" s="38"/>
      <c r="AU60" s="143"/>
      <c r="AV60" s="38"/>
      <c r="AW60" s="202"/>
      <c r="AX60" s="202"/>
      <c r="AY60" s="202"/>
      <c r="AZ60" s="209"/>
      <c r="BA60" s="209"/>
      <c r="BB60" s="209"/>
      <c r="BC60" s="209"/>
      <c r="BD60" s="210"/>
      <c r="BE60" s="202"/>
    </row>
    <row r="61" spans="1:57" ht="12" customHeight="1" x14ac:dyDescent="0.25">
      <c r="A61"/>
      <c r="B61"/>
      <c r="C61" s="141"/>
      <c r="D61" s="423"/>
      <c r="E61" s="423"/>
      <c r="F61" s="423"/>
      <c r="G61" s="14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c r="AK61" s="424"/>
      <c r="AL61" s="144"/>
      <c r="AM61" s="425"/>
      <c r="AN61" s="425"/>
      <c r="AO61" s="425"/>
      <c r="AP61" s="38"/>
      <c r="AQ61" s="38"/>
      <c r="AR61" s="38"/>
      <c r="AS61" s="38"/>
      <c r="AT61" s="38"/>
      <c r="AU61" s="143"/>
      <c r="AV61" s="38"/>
      <c r="AW61" s="202"/>
      <c r="AX61" s="202"/>
      <c r="AY61" s="202"/>
      <c r="AZ61" s="209"/>
      <c r="BA61" s="209"/>
      <c r="BB61" s="209"/>
      <c r="BC61" s="209"/>
      <c r="BD61" s="210"/>
      <c r="BE61" s="202"/>
    </row>
    <row r="62" spans="1:57" ht="12" customHeight="1" x14ac:dyDescent="0.25">
      <c r="A62"/>
      <c r="B62"/>
      <c r="C62" s="141"/>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143"/>
      <c r="AV62" s="38"/>
      <c r="AW62" s="202"/>
      <c r="AX62" s="202"/>
      <c r="AY62" s="202"/>
      <c r="AZ62" s="202"/>
      <c r="BA62" s="202"/>
      <c r="BB62" s="202"/>
      <c r="BC62" s="202"/>
      <c r="BD62" s="202"/>
      <c r="BE62" s="202"/>
    </row>
    <row r="63" spans="1:57" ht="12" customHeight="1" x14ac:dyDescent="0.25">
      <c r="A63"/>
      <c r="B63"/>
      <c r="C63" s="141"/>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143"/>
      <c r="AV63" s="38"/>
      <c r="AW63" s="202"/>
      <c r="AX63" s="202"/>
      <c r="AY63" s="202"/>
      <c r="AZ63" s="202"/>
      <c r="BA63" s="202"/>
      <c r="BB63" s="202"/>
      <c r="BC63" s="202"/>
      <c r="BD63" s="202"/>
      <c r="BE63" s="202"/>
    </row>
    <row r="64" spans="1:57" ht="12" customHeight="1" x14ac:dyDescent="0.25">
      <c r="A64"/>
      <c r="B64"/>
      <c r="C64" s="141"/>
      <c r="D64" s="423">
        <f>D59+1</f>
        <v>4</v>
      </c>
      <c r="E64" s="423"/>
      <c r="F64" s="423"/>
      <c r="G64" s="142"/>
      <c r="H64" s="424" t="s">
        <v>572</v>
      </c>
      <c r="I64" s="424"/>
      <c r="J64" s="424"/>
      <c r="K64" s="424"/>
      <c r="L64" s="424"/>
      <c r="M64" s="424"/>
      <c r="N64" s="424"/>
      <c r="O64" s="424"/>
      <c r="P64" s="424"/>
      <c r="Q64" s="424"/>
      <c r="R64" s="424"/>
      <c r="S64" s="424"/>
      <c r="T64" s="424"/>
      <c r="U64" s="424"/>
      <c r="V64" s="424"/>
      <c r="W64" s="424"/>
      <c r="X64" s="424"/>
      <c r="Y64" s="424"/>
      <c r="Z64" s="424"/>
      <c r="AA64" s="424"/>
      <c r="AB64" s="424"/>
      <c r="AC64" s="424"/>
      <c r="AD64" s="424"/>
      <c r="AE64" s="424"/>
      <c r="AF64" s="424"/>
      <c r="AG64" s="424"/>
      <c r="AH64" s="424"/>
      <c r="AI64" s="424"/>
      <c r="AJ64" s="424"/>
      <c r="AK64" s="424"/>
      <c r="AL64" s="142"/>
      <c r="AM64" s="425"/>
      <c r="AN64" s="425"/>
      <c r="AO64" s="425"/>
      <c r="AP64" s="38"/>
      <c r="AQ64" s="38"/>
      <c r="AR64" s="38"/>
      <c r="AS64" s="38"/>
      <c r="AT64" s="38"/>
      <c r="AU64" s="143"/>
      <c r="AV64" s="38"/>
      <c r="AW64" s="202"/>
      <c r="AX64" s="202"/>
      <c r="AY64" s="202"/>
      <c r="AZ64" s="202"/>
      <c r="BA64" s="202"/>
      <c r="BB64" s="202"/>
      <c r="BC64" s="202"/>
      <c r="BD64" s="202"/>
      <c r="BE64" s="202"/>
    </row>
    <row r="65" spans="1:57" ht="12" customHeight="1" x14ac:dyDescent="0.25">
      <c r="A65"/>
      <c r="B65"/>
      <c r="C65" s="141"/>
      <c r="D65" s="423"/>
      <c r="E65" s="423"/>
      <c r="F65" s="423"/>
      <c r="G65" s="38"/>
      <c r="H65" s="424"/>
      <c r="I65" s="424"/>
      <c r="J65" s="424"/>
      <c r="K65" s="424"/>
      <c r="L65" s="424"/>
      <c r="M65" s="424"/>
      <c r="N65" s="424"/>
      <c r="O65" s="424"/>
      <c r="P65" s="424"/>
      <c r="Q65" s="424"/>
      <c r="R65" s="424"/>
      <c r="S65" s="424"/>
      <c r="T65" s="424"/>
      <c r="U65" s="424"/>
      <c r="V65" s="424"/>
      <c r="W65" s="424"/>
      <c r="X65" s="424"/>
      <c r="Y65" s="424"/>
      <c r="Z65" s="424"/>
      <c r="AA65" s="424"/>
      <c r="AB65" s="424"/>
      <c r="AC65" s="424"/>
      <c r="AD65" s="424"/>
      <c r="AE65" s="424"/>
      <c r="AF65" s="424"/>
      <c r="AG65" s="424"/>
      <c r="AH65" s="424"/>
      <c r="AI65" s="424"/>
      <c r="AJ65" s="424"/>
      <c r="AK65" s="424"/>
      <c r="AL65" s="38"/>
      <c r="AM65" s="425"/>
      <c r="AN65" s="425"/>
      <c r="AO65" s="425"/>
      <c r="AP65" s="38"/>
      <c r="AQ65" s="38"/>
      <c r="AR65" s="38"/>
      <c r="AS65" s="38"/>
      <c r="AT65" s="38"/>
      <c r="AU65" s="143"/>
      <c r="AV65" s="38"/>
      <c r="AW65" s="202"/>
      <c r="AX65" s="202"/>
      <c r="AY65" s="202"/>
      <c r="AZ65" s="202"/>
      <c r="BA65" s="202"/>
      <c r="BB65" s="202"/>
      <c r="BC65" s="202"/>
      <c r="BD65" s="202"/>
      <c r="BE65" s="202"/>
    </row>
    <row r="66" spans="1:57" ht="12" customHeight="1" x14ac:dyDescent="0.25">
      <c r="A66"/>
      <c r="B66"/>
      <c r="C66" s="141"/>
      <c r="D66" s="423"/>
      <c r="E66" s="423"/>
      <c r="F66" s="423"/>
      <c r="G66" s="144"/>
      <c r="H66" s="424"/>
      <c r="I66" s="424"/>
      <c r="J66" s="424"/>
      <c r="K66" s="424"/>
      <c r="L66" s="424"/>
      <c r="M66" s="424"/>
      <c r="N66" s="424"/>
      <c r="O66" s="424"/>
      <c r="P66" s="424"/>
      <c r="Q66" s="424"/>
      <c r="R66" s="424"/>
      <c r="S66" s="424"/>
      <c r="T66" s="424"/>
      <c r="U66" s="424"/>
      <c r="V66" s="424"/>
      <c r="W66" s="424"/>
      <c r="X66" s="424"/>
      <c r="Y66" s="424"/>
      <c r="Z66" s="424"/>
      <c r="AA66" s="424"/>
      <c r="AB66" s="424"/>
      <c r="AC66" s="424"/>
      <c r="AD66" s="424"/>
      <c r="AE66" s="424"/>
      <c r="AF66" s="424"/>
      <c r="AG66" s="424"/>
      <c r="AH66" s="424"/>
      <c r="AI66" s="424"/>
      <c r="AJ66" s="424"/>
      <c r="AK66" s="424"/>
      <c r="AL66" s="144"/>
      <c r="AM66" s="425"/>
      <c r="AN66" s="425"/>
      <c r="AO66" s="425"/>
      <c r="AP66" s="38"/>
      <c r="AQ66" s="38"/>
      <c r="AR66" s="38"/>
      <c r="AS66" s="38"/>
      <c r="AT66" s="38"/>
      <c r="AU66" s="143"/>
      <c r="AV66" s="38"/>
      <c r="AW66" s="202"/>
      <c r="AX66" s="202"/>
      <c r="AY66" s="202"/>
      <c r="AZ66" s="202"/>
      <c r="BA66" s="202"/>
      <c r="BB66" s="202"/>
      <c r="BC66" s="202"/>
      <c r="BD66" s="202"/>
      <c r="BE66" s="202"/>
    </row>
    <row r="67" spans="1:57" ht="12" customHeight="1" x14ac:dyDescent="0.25">
      <c r="A67"/>
      <c r="B67"/>
      <c r="C67" s="141"/>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143"/>
      <c r="AV67" s="38"/>
      <c r="AW67" s="202"/>
      <c r="AX67" s="202"/>
      <c r="AY67" s="202"/>
      <c r="AZ67" s="202"/>
      <c r="BA67" s="202"/>
      <c r="BB67" s="202"/>
      <c r="BC67" s="202"/>
      <c r="BD67" s="202"/>
      <c r="BE67" s="202"/>
    </row>
    <row r="68" spans="1:57" ht="12" customHeight="1" x14ac:dyDescent="0.25">
      <c r="A68"/>
      <c r="B68"/>
      <c r="C68" s="141"/>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143"/>
      <c r="AV68" s="38"/>
      <c r="AW68" s="202"/>
      <c r="AX68" s="202"/>
      <c r="AY68" s="202"/>
      <c r="AZ68" s="202"/>
      <c r="BA68" s="202"/>
      <c r="BB68" s="202"/>
      <c r="BC68" s="202"/>
      <c r="BD68" s="202"/>
      <c r="BE68" s="202"/>
    </row>
    <row r="69" spans="1:57" ht="12" customHeight="1" x14ac:dyDescent="0.25">
      <c r="A69"/>
      <c r="B69"/>
      <c r="C69" s="141"/>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143"/>
      <c r="AV69" s="38"/>
      <c r="AW69" s="209"/>
      <c r="AX69" s="209"/>
      <c r="AY69" s="209"/>
      <c r="AZ69" s="209"/>
      <c r="BA69" s="209"/>
      <c r="BB69" s="209"/>
      <c r="BC69" s="209"/>
      <c r="BD69" s="210"/>
      <c r="BE69" s="202"/>
    </row>
    <row r="70" spans="1:57" ht="12" customHeight="1" x14ac:dyDescent="0.25">
      <c r="A70"/>
      <c r="B70"/>
      <c r="C70" s="141"/>
      <c r="D70" s="38"/>
      <c r="E70" s="38"/>
      <c r="F70" s="38"/>
      <c r="G70" s="38"/>
      <c r="H70" s="426" t="str">
        <f>IF(OR(AM49="Non",AM54="non",AM59="non",AM64="non"),"Projet rejeté","Projet éligible")</f>
        <v>Projet éligible</v>
      </c>
      <c r="I70" s="426"/>
      <c r="J70" s="426"/>
      <c r="K70" s="426"/>
      <c r="L70" s="426"/>
      <c r="M70" s="426"/>
      <c r="N70" s="426"/>
      <c r="O70" s="426"/>
      <c r="P70" s="426"/>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6"/>
      <c r="AN70" s="426"/>
      <c r="AO70" s="426"/>
      <c r="AP70" s="38"/>
      <c r="AQ70" s="38"/>
      <c r="AR70" s="38"/>
      <c r="AS70" s="38"/>
      <c r="AT70" s="38"/>
      <c r="AU70" s="143"/>
      <c r="AV70" s="38"/>
      <c r="AW70" s="209"/>
      <c r="AX70" s="209"/>
      <c r="AY70" s="209"/>
      <c r="AZ70" s="209"/>
      <c r="BA70" s="209"/>
      <c r="BB70" s="209"/>
      <c r="BC70" s="209"/>
      <c r="BD70" s="202"/>
      <c r="BE70" s="202"/>
    </row>
    <row r="71" spans="1:57" ht="12" customHeight="1" x14ac:dyDescent="0.25">
      <c r="A71"/>
      <c r="B71"/>
      <c r="C71" s="141"/>
      <c r="D71" s="38"/>
      <c r="E71" s="38"/>
      <c r="F71" s="38"/>
      <c r="G71" s="38"/>
      <c r="H71" s="426"/>
      <c r="I71" s="426"/>
      <c r="J71" s="426"/>
      <c r="K71" s="426"/>
      <c r="L71" s="426"/>
      <c r="M71" s="426"/>
      <c r="N71" s="426"/>
      <c r="O71" s="426"/>
      <c r="P71" s="426"/>
      <c r="Q71" s="426"/>
      <c r="R71" s="426"/>
      <c r="S71" s="426"/>
      <c r="T71" s="426"/>
      <c r="U71" s="426"/>
      <c r="V71" s="426"/>
      <c r="W71" s="426"/>
      <c r="X71" s="426"/>
      <c r="Y71" s="426"/>
      <c r="Z71" s="426"/>
      <c r="AA71" s="426"/>
      <c r="AB71" s="426"/>
      <c r="AC71" s="426"/>
      <c r="AD71" s="426"/>
      <c r="AE71" s="426"/>
      <c r="AF71" s="426"/>
      <c r="AG71" s="426"/>
      <c r="AH71" s="426"/>
      <c r="AI71" s="426"/>
      <c r="AJ71" s="426"/>
      <c r="AK71" s="426"/>
      <c r="AL71" s="426"/>
      <c r="AM71" s="426"/>
      <c r="AN71" s="426"/>
      <c r="AO71" s="426"/>
      <c r="AP71" s="38"/>
      <c r="AQ71" s="38"/>
      <c r="AR71" s="38"/>
      <c r="AS71" s="38"/>
      <c r="AT71" s="38"/>
      <c r="AU71" s="143"/>
      <c r="AV71" s="38"/>
      <c r="AW71" s="202"/>
      <c r="AX71" s="202"/>
      <c r="AY71" s="202"/>
      <c r="AZ71" s="202"/>
      <c r="BA71" s="202"/>
      <c r="BB71" s="202"/>
      <c r="BC71" s="202"/>
      <c r="BD71" s="202"/>
      <c r="BE71" s="202"/>
    </row>
    <row r="72" spans="1:57" ht="12" customHeight="1" x14ac:dyDescent="0.25">
      <c r="A72"/>
      <c r="B72"/>
      <c r="C72" s="141"/>
      <c r="D72" s="38"/>
      <c r="E72" s="38"/>
      <c r="F72" s="38"/>
      <c r="G72" s="38"/>
      <c r="H72" s="426"/>
      <c r="I72" s="426"/>
      <c r="J72" s="426"/>
      <c r="K72" s="426"/>
      <c r="L72" s="426"/>
      <c r="M72" s="426"/>
      <c r="N72" s="426"/>
      <c r="O72" s="426"/>
      <c r="P72" s="426"/>
      <c r="Q72" s="426"/>
      <c r="R72" s="426"/>
      <c r="S72" s="426"/>
      <c r="T72" s="426"/>
      <c r="U72" s="426"/>
      <c r="V72" s="426"/>
      <c r="W72" s="426"/>
      <c r="X72" s="426"/>
      <c r="Y72" s="426"/>
      <c r="Z72" s="426"/>
      <c r="AA72" s="426"/>
      <c r="AB72" s="426"/>
      <c r="AC72" s="426"/>
      <c r="AD72" s="426"/>
      <c r="AE72" s="426"/>
      <c r="AF72" s="426"/>
      <c r="AG72" s="426"/>
      <c r="AH72" s="426"/>
      <c r="AI72" s="426"/>
      <c r="AJ72" s="426"/>
      <c r="AK72" s="426"/>
      <c r="AL72" s="426"/>
      <c r="AM72" s="426"/>
      <c r="AN72" s="426"/>
      <c r="AO72" s="426"/>
      <c r="AP72" s="38"/>
      <c r="AQ72" s="38"/>
      <c r="AR72" s="38"/>
      <c r="AS72" s="38"/>
      <c r="AT72" s="38"/>
      <c r="AU72" s="143"/>
      <c r="AV72" s="38"/>
      <c r="AW72" s="202"/>
      <c r="AX72" s="202"/>
      <c r="AY72" s="202"/>
      <c r="AZ72" s="202"/>
      <c r="BA72" s="202"/>
      <c r="BB72" s="202"/>
      <c r="BC72" s="202"/>
      <c r="BD72" s="202"/>
      <c r="BE72" s="202"/>
    </row>
    <row r="73" spans="1:57" ht="12" customHeight="1" x14ac:dyDescent="0.25">
      <c r="A73"/>
      <c r="B73"/>
      <c r="C73" s="141"/>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143"/>
      <c r="AV73" s="38"/>
      <c r="AW73" s="202"/>
      <c r="AX73" s="202"/>
      <c r="AY73" s="202"/>
      <c r="AZ73" s="202"/>
      <c r="BA73" s="202"/>
      <c r="BB73" s="202"/>
      <c r="BC73" s="202"/>
      <c r="BD73" s="202"/>
      <c r="BE73" s="202"/>
    </row>
    <row r="74" spans="1:57" ht="12" customHeight="1" x14ac:dyDescent="0.25">
      <c r="A74"/>
      <c r="B74"/>
      <c r="C74" s="145"/>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c r="AH74" s="146"/>
      <c r="AI74" s="146"/>
      <c r="AJ74" s="146"/>
      <c r="AK74" s="146"/>
      <c r="AL74" s="146"/>
      <c r="AM74" s="146"/>
      <c r="AN74" s="146"/>
      <c r="AO74" s="146"/>
      <c r="AP74" s="146"/>
      <c r="AQ74" s="146"/>
      <c r="AR74" s="146"/>
      <c r="AS74" s="146"/>
      <c r="AT74" s="146"/>
      <c r="AU74" s="147"/>
      <c r="AV74" s="38"/>
      <c r="AW74" s="202"/>
      <c r="AX74" s="202"/>
      <c r="AY74" s="202"/>
      <c r="AZ74" s="202"/>
      <c r="BA74" s="202"/>
      <c r="BB74" s="202"/>
      <c r="BC74" s="202"/>
      <c r="BD74" s="202"/>
      <c r="BE74" s="202"/>
    </row>
    <row r="75" spans="1:57" ht="12" customHeight="1" x14ac:dyDescent="0.25">
      <c r="A75"/>
      <c r="B75" s="74" t="s">
        <v>555</v>
      </c>
      <c r="C75"/>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202"/>
      <c r="AX75" s="202"/>
      <c r="AY75" s="202"/>
      <c r="AZ75" s="202"/>
      <c r="BA75" s="202"/>
      <c r="BB75" s="202"/>
      <c r="BC75" s="202"/>
      <c r="BD75" s="202"/>
      <c r="BE75" s="202"/>
    </row>
    <row r="76" spans="1:57" ht="12" customHeight="1" x14ac:dyDescent="0.25">
      <c r="A76"/>
      <c r="B76" s="74"/>
      <c r="C76"/>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202"/>
      <c r="AX76" s="202"/>
      <c r="AY76" s="202"/>
      <c r="AZ76" s="202"/>
      <c r="BA76" s="202"/>
      <c r="BB76" s="202"/>
      <c r="BC76" s="202"/>
      <c r="BD76" s="202"/>
      <c r="BE76" s="202"/>
    </row>
    <row r="77" spans="1:57" ht="12" customHeight="1" x14ac:dyDescent="0.25">
      <c r="A77"/>
      <c r="B77" s="74"/>
      <c r="C77"/>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202"/>
      <c r="AX77" s="202"/>
      <c r="AY77" s="202"/>
      <c r="AZ77" s="202"/>
      <c r="BA77" s="202"/>
      <c r="BB77" s="202"/>
      <c r="BC77" s="202"/>
      <c r="BD77" s="202"/>
      <c r="BE77" s="202"/>
    </row>
    <row r="78" spans="1:57" ht="12" customHeight="1" x14ac:dyDescent="0.25">
      <c r="A78"/>
      <c r="B78" s="74"/>
      <c r="C7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202"/>
      <c r="AX78" s="202"/>
      <c r="AY78" s="202"/>
      <c r="AZ78" s="202"/>
      <c r="BA78" s="202"/>
      <c r="BB78" s="202"/>
      <c r="BC78" s="202"/>
      <c r="BD78" s="202"/>
      <c r="BE78" s="202"/>
    </row>
    <row r="79" spans="1:57" ht="12" customHeight="1" x14ac:dyDescent="0.25">
      <c r="A79"/>
      <c r="B79" s="74"/>
      <c r="C79"/>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202"/>
      <c r="AX79" s="202"/>
      <c r="AY79" s="202"/>
      <c r="AZ79" s="202"/>
      <c r="BA79" s="202"/>
      <c r="BB79" s="202"/>
      <c r="BC79" s="202"/>
      <c r="BD79" s="202"/>
      <c r="BE79" s="202"/>
    </row>
    <row r="80" spans="1:57" ht="12" customHeight="1" x14ac:dyDescent="0.25">
      <c r="A80"/>
      <c r="B80" s="74"/>
      <c r="C80"/>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202"/>
      <c r="AX80" s="202"/>
      <c r="AY80" s="202"/>
      <c r="AZ80" s="202"/>
      <c r="BA80" s="202"/>
      <c r="BB80" s="202"/>
      <c r="BC80" s="202"/>
      <c r="BD80" s="202"/>
      <c r="BE80" s="202"/>
    </row>
    <row r="81" spans="1:57" ht="12" customHeight="1" x14ac:dyDescent="0.25">
      <c r="A81"/>
      <c r="B81" s="74"/>
      <c r="C81"/>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202"/>
      <c r="AX81" s="202"/>
      <c r="AY81" s="202"/>
      <c r="AZ81" s="202"/>
      <c r="BA81" s="202"/>
      <c r="BB81" s="202"/>
      <c r="BC81" s="202"/>
      <c r="BD81" s="202"/>
      <c r="BE81" s="202"/>
    </row>
    <row r="82" spans="1:57" ht="12" customHeight="1" x14ac:dyDescent="0.25">
      <c r="A82"/>
      <c r="B82" s="74"/>
      <c r="C82"/>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202"/>
      <c r="AX82" s="202"/>
      <c r="AY82" s="202"/>
      <c r="AZ82" s="202"/>
      <c r="BA82" s="202"/>
      <c r="BB82" s="202"/>
      <c r="BC82" s="202"/>
      <c r="BD82" s="202"/>
      <c r="BE82" s="202"/>
    </row>
    <row r="83" spans="1:57" ht="12" customHeight="1" x14ac:dyDescent="0.25">
      <c r="A83"/>
      <c r="B83" s="74"/>
      <c r="C83"/>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202"/>
      <c r="AX83" s="202"/>
      <c r="AY83" s="202"/>
      <c r="AZ83" s="202"/>
      <c r="BA83" s="202"/>
      <c r="BB83" s="202"/>
      <c r="BC83" s="202"/>
      <c r="BD83" s="202"/>
      <c r="BE83" s="202"/>
    </row>
    <row r="84" spans="1:57" ht="12" customHeight="1" x14ac:dyDescent="0.25">
      <c r="A84"/>
      <c r="B84" s="74" t="s">
        <v>556</v>
      </c>
      <c r="C84"/>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202"/>
      <c r="AX84" s="202"/>
      <c r="AY84" s="202"/>
      <c r="AZ84" s="202"/>
      <c r="BA84" s="202"/>
      <c r="BB84" s="202"/>
      <c r="BC84" s="202"/>
      <c r="BD84" s="202"/>
      <c r="BE84" s="202"/>
    </row>
    <row r="85" spans="1:57" ht="12" customHeight="1"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s="202"/>
      <c r="AX85" s="417"/>
      <c r="AY85" s="417"/>
      <c r="AZ85" s="417" t="e">
        <f>VLOOKUP(Z74,[3]Liste!$A:$B,2,0)</f>
        <v>#N/A</v>
      </c>
      <c r="BA85" s="417"/>
      <c r="BB85" s="417" t="e">
        <f>VLOOKUP(AG74,[3]Liste!$A:$B,2,0)</f>
        <v>#N/A</v>
      </c>
      <c r="BC85" s="417"/>
      <c r="BD85" s="418"/>
      <c r="BE85" s="418"/>
    </row>
    <row r="86" spans="1:57" ht="12" customHeight="1"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s="202"/>
      <c r="AX86" s="417"/>
      <c r="AY86" s="417"/>
      <c r="AZ86" s="417"/>
      <c r="BA86" s="417"/>
      <c r="BB86" s="417"/>
      <c r="BC86" s="417"/>
      <c r="BD86" s="418"/>
      <c r="BE86" s="418"/>
    </row>
    <row r="87" spans="1:57" ht="12" customHeigh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s="202"/>
      <c r="AX87" s="202"/>
      <c r="AY87" s="202"/>
      <c r="AZ87" s="202"/>
      <c r="BA87" s="202"/>
      <c r="BB87" s="202"/>
      <c r="BC87" s="202"/>
      <c r="BD87" s="202"/>
      <c r="BE87" s="202"/>
    </row>
    <row r="88" spans="1:57" ht="12" customHeight="1" x14ac:dyDescent="0.25">
      <c r="A88" s="244" t="s">
        <v>573</v>
      </c>
      <c r="B88" s="244"/>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02"/>
      <c r="AX88" s="202"/>
      <c r="AY88" s="202"/>
      <c r="AZ88" s="202"/>
      <c r="BA88" s="202"/>
      <c r="BB88" s="202"/>
      <c r="BC88" s="202"/>
      <c r="BD88" s="202"/>
      <c r="BE88" s="202"/>
    </row>
    <row r="89" spans="1:57" ht="12" customHeight="1" x14ac:dyDescent="0.25">
      <c r="A89" s="235"/>
      <c r="B89" s="235"/>
      <c r="C89" s="235"/>
      <c r="D89" s="236" t="str">
        <f>$D$1</f>
        <v>Appel à projets commun 2020</v>
      </c>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397" t="s">
        <v>554</v>
      </c>
      <c r="AO89" s="397"/>
      <c r="AP89" s="397"/>
      <c r="AQ89" s="397"/>
      <c r="AR89" s="397"/>
      <c r="AS89" s="397"/>
      <c r="AT89" s="397"/>
      <c r="AU89" s="397"/>
      <c r="AV89" s="397"/>
      <c r="AW89" s="202"/>
      <c r="AX89" s="202"/>
      <c r="AY89" s="202"/>
      <c r="AZ89" s="202"/>
      <c r="BA89" s="202"/>
      <c r="BB89" s="202"/>
      <c r="BC89" s="202"/>
      <c r="BD89" s="202"/>
      <c r="BE89" s="202"/>
    </row>
    <row r="90" spans="1:57" ht="12" customHeight="1" x14ac:dyDescent="0.25">
      <c r="A90" s="235"/>
      <c r="B90" s="235"/>
      <c r="C90" s="235"/>
      <c r="D90" s="236"/>
      <c r="E90" s="236"/>
      <c r="F90" s="236"/>
      <c r="G90" s="236"/>
      <c r="H90" s="236"/>
      <c r="I90" s="236"/>
      <c r="J90" s="236"/>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397"/>
      <c r="AO90" s="397"/>
      <c r="AP90" s="397"/>
      <c r="AQ90" s="397"/>
      <c r="AR90" s="397"/>
      <c r="AS90" s="397"/>
      <c r="AT90" s="397"/>
      <c r="AU90" s="397"/>
      <c r="AV90" s="397"/>
      <c r="AW90" s="202"/>
      <c r="AX90" s="202"/>
      <c r="AY90" s="202"/>
      <c r="AZ90" s="202"/>
      <c r="BA90" s="202"/>
      <c r="BB90" s="202"/>
      <c r="BC90" s="202"/>
      <c r="BD90" s="202"/>
      <c r="BE90" s="202"/>
    </row>
    <row r="91" spans="1:57" ht="12" customHeight="1" x14ac:dyDescent="0.25">
      <c r="A91" s="235"/>
      <c r="B91" s="235"/>
      <c r="C91" s="235"/>
      <c r="D91" s="236"/>
      <c r="E91" s="236"/>
      <c r="F91" s="236"/>
      <c r="G91" s="236"/>
      <c r="H91" s="236"/>
      <c r="I91" s="236"/>
      <c r="J91" s="236"/>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397"/>
      <c r="AO91" s="397"/>
      <c r="AP91" s="397"/>
      <c r="AQ91" s="397"/>
      <c r="AR91" s="397"/>
      <c r="AS91" s="397"/>
      <c r="AT91" s="397"/>
      <c r="AU91" s="397"/>
      <c r="AV91" s="397"/>
      <c r="AW91" s="202"/>
      <c r="AX91" s="202"/>
      <c r="AY91" s="202"/>
      <c r="AZ91" s="202"/>
      <c r="BA91" s="202"/>
      <c r="BB91" s="202"/>
      <c r="BC91" s="202"/>
      <c r="BD91" s="202"/>
      <c r="BE91" s="202"/>
    </row>
    <row r="92" spans="1:57" ht="12" customHeight="1" x14ac:dyDescent="0.25">
      <c r="A92"/>
      <c r="B92"/>
      <c r="C92"/>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209"/>
      <c r="AX92" s="209"/>
      <c r="AY92" s="209"/>
      <c r="AZ92" s="209"/>
      <c r="BA92" s="209"/>
      <c r="BB92" s="209"/>
      <c r="BC92" s="209"/>
      <c r="BD92" s="210"/>
      <c r="BE92" s="202"/>
    </row>
    <row r="93" spans="1:57" ht="12" customHeight="1" x14ac:dyDescent="0.25">
      <c r="A93"/>
      <c r="B93"/>
      <c r="C93"/>
      <c r="D93" s="38"/>
      <c r="E93" s="38"/>
      <c r="F93" s="38"/>
      <c r="G93" s="38"/>
      <c r="H93" s="38"/>
      <c r="I93" s="38"/>
      <c r="J93" s="38"/>
      <c r="K93" s="38"/>
      <c r="L93" s="38"/>
      <c r="M93" s="38"/>
      <c r="N93" s="38"/>
      <c r="O93" s="38"/>
      <c r="P93" s="38"/>
      <c r="Q93" s="38"/>
      <c r="R93" s="38"/>
      <c r="S93" s="38"/>
      <c r="T93" s="38"/>
      <c r="U93" s="38"/>
      <c r="V93" s="38"/>
      <c r="W93" s="38"/>
      <c r="X93" s="38"/>
      <c r="Y93" s="38"/>
      <c r="Z93" s="134"/>
      <c r="AA93" s="38"/>
      <c r="AB93" s="38"/>
      <c r="AC93" s="38"/>
      <c r="AD93" s="38"/>
      <c r="AE93" s="38"/>
      <c r="AF93" s="38"/>
      <c r="AG93" s="38"/>
      <c r="AH93" s="38"/>
      <c r="AI93" s="38"/>
      <c r="AJ93" s="38"/>
      <c r="AK93" s="38"/>
      <c r="AL93" s="38"/>
      <c r="AM93" s="38"/>
      <c r="AN93" s="38"/>
      <c r="AO93" s="38"/>
      <c r="AP93" s="38"/>
      <c r="AQ93" s="38"/>
      <c r="AR93" s="38"/>
      <c r="AS93" s="38"/>
      <c r="AT93" s="38"/>
      <c r="AU93" s="38"/>
      <c r="AV93" s="38"/>
      <c r="AW93" s="209"/>
      <c r="AX93" s="209"/>
      <c r="AY93" s="209"/>
      <c r="AZ93" s="209"/>
      <c r="BA93" s="209"/>
      <c r="BB93" s="209"/>
      <c r="BC93" s="209"/>
      <c r="BD93" s="202"/>
      <c r="BE93" s="202"/>
    </row>
    <row r="94" spans="1:57" ht="12" customHeight="1" x14ac:dyDescent="0.25">
      <c r="A94"/>
      <c r="B94"/>
      <c r="C94"/>
      <c r="D94"/>
      <c r="E94" s="398" t="s">
        <v>574</v>
      </c>
      <c r="F94" s="398"/>
      <c r="G94" s="398"/>
      <c r="H94" s="398"/>
      <c r="I94" s="398"/>
      <c r="J94" s="398"/>
      <c r="K94" s="398"/>
      <c r="L94" s="398"/>
      <c r="M94" s="398"/>
      <c r="N94" s="398"/>
      <c r="O94" s="398"/>
      <c r="P94" s="398"/>
      <c r="Q94" s="398"/>
      <c r="R94" s="148"/>
      <c r="S94" s="148"/>
      <c r="T94" s="148"/>
      <c r="U94" s="148"/>
      <c r="V94" s="419" t="s">
        <v>575</v>
      </c>
      <c r="W94" s="419"/>
      <c r="X94" s="419"/>
      <c r="Y94" s="419"/>
      <c r="Z94" s="419"/>
      <c r="AA94" s="420">
        <v>1</v>
      </c>
      <c r="AB94" s="421" t="s">
        <v>576</v>
      </c>
      <c r="AC94" s="421"/>
      <c r="AD94" s="421"/>
      <c r="AE94" s="420">
        <v>2</v>
      </c>
      <c r="AF94" s="422" t="s">
        <v>577</v>
      </c>
      <c r="AG94" s="422"/>
      <c r="AH94" s="422"/>
      <c r="AI94" s="422">
        <v>3</v>
      </c>
      <c r="AJ94" s="421" t="s">
        <v>578</v>
      </c>
      <c r="AK94" s="421"/>
      <c r="AL94" s="421"/>
      <c r="AM94" s="420">
        <v>4</v>
      </c>
      <c r="AN94" s="421" t="s">
        <v>579</v>
      </c>
      <c r="AO94" s="421"/>
      <c r="AP94" s="421"/>
      <c r="AQ94" s="420">
        <v>5</v>
      </c>
      <c r="AR94" s="421" t="s">
        <v>580</v>
      </c>
      <c r="AS94" s="421"/>
      <c r="AT94" s="421"/>
      <c r="AU94" s="149"/>
      <c r="AV94"/>
      <c r="AW94" s="211"/>
      <c r="AX94" s="202"/>
      <c r="AY94" s="202"/>
      <c r="AZ94" s="202"/>
      <c r="BA94" s="202"/>
      <c r="BB94" s="202"/>
      <c r="BC94" s="202"/>
      <c r="BD94" s="202"/>
      <c r="BE94" s="202"/>
    </row>
    <row r="95" spans="1:57" ht="12" customHeight="1" x14ac:dyDescent="0.25">
      <c r="A95"/>
      <c r="B95"/>
      <c r="C95"/>
      <c r="D95" s="38"/>
      <c r="E95" s="398"/>
      <c r="F95" s="398"/>
      <c r="G95" s="398"/>
      <c r="H95" s="398"/>
      <c r="I95" s="398"/>
      <c r="J95" s="398"/>
      <c r="K95" s="398"/>
      <c r="L95" s="398"/>
      <c r="M95" s="398"/>
      <c r="N95" s="398"/>
      <c r="O95" s="398"/>
      <c r="P95" s="398"/>
      <c r="Q95" s="398"/>
      <c r="R95" s="148"/>
      <c r="S95" s="148"/>
      <c r="T95" s="148"/>
      <c r="U95" s="148"/>
      <c r="V95" s="419"/>
      <c r="W95" s="419"/>
      <c r="X95" s="419"/>
      <c r="Y95" s="419"/>
      <c r="Z95" s="419"/>
      <c r="AA95" s="420"/>
      <c r="AB95" s="421"/>
      <c r="AC95" s="421"/>
      <c r="AD95" s="421"/>
      <c r="AE95" s="420"/>
      <c r="AF95" s="422"/>
      <c r="AG95" s="422"/>
      <c r="AH95" s="422"/>
      <c r="AI95" s="422"/>
      <c r="AJ95" s="421"/>
      <c r="AK95" s="421"/>
      <c r="AL95" s="421"/>
      <c r="AM95" s="420"/>
      <c r="AN95" s="421"/>
      <c r="AO95" s="421"/>
      <c r="AP95" s="421"/>
      <c r="AQ95" s="420"/>
      <c r="AR95" s="421"/>
      <c r="AS95" s="421"/>
      <c r="AT95" s="421"/>
      <c r="AU95" s="150"/>
      <c r="AV95"/>
      <c r="AW95" s="211"/>
      <c r="AX95" s="202"/>
      <c r="AY95" s="202"/>
      <c r="AZ95" s="202"/>
      <c r="BA95" s="202"/>
      <c r="BB95" s="202"/>
      <c r="BC95" s="202"/>
      <c r="BD95" s="202"/>
      <c r="BE95" s="202"/>
    </row>
    <row r="96" spans="1:57" ht="12" customHeight="1" x14ac:dyDescent="0.25">
      <c r="A96"/>
      <c r="B96"/>
      <c r="C96"/>
      <c r="D96"/>
      <c r="E96" s="398"/>
      <c r="F96" s="398"/>
      <c r="G96" s="398"/>
      <c r="H96" s="398"/>
      <c r="I96" s="398"/>
      <c r="J96" s="398"/>
      <c r="K96" s="398"/>
      <c r="L96" s="398"/>
      <c r="M96" s="398"/>
      <c r="N96" s="398"/>
      <c r="O96" s="398"/>
      <c r="P96" s="398"/>
      <c r="Q96" s="398"/>
      <c r="R96" s="148"/>
      <c r="S96" s="148"/>
      <c r="T96" s="148"/>
      <c r="U96" s="148"/>
      <c r="V96" s="419"/>
      <c r="W96" s="419"/>
      <c r="X96" s="419"/>
      <c r="Y96" s="419"/>
      <c r="Z96" s="419"/>
      <c r="AA96" s="420"/>
      <c r="AB96" s="421"/>
      <c r="AC96" s="421"/>
      <c r="AD96" s="421"/>
      <c r="AE96" s="420"/>
      <c r="AF96" s="422"/>
      <c r="AG96" s="422"/>
      <c r="AH96" s="422"/>
      <c r="AI96" s="422"/>
      <c r="AJ96" s="421"/>
      <c r="AK96" s="421"/>
      <c r="AL96" s="421"/>
      <c r="AM96" s="420"/>
      <c r="AN96" s="421"/>
      <c r="AO96" s="421"/>
      <c r="AP96" s="421"/>
      <c r="AQ96" s="420"/>
      <c r="AR96" s="421"/>
      <c r="AS96" s="421"/>
      <c r="AT96" s="421"/>
      <c r="AU96" s="151"/>
      <c r="AV96"/>
      <c r="AW96" s="211"/>
      <c r="AX96" s="202"/>
      <c r="AY96" s="202"/>
      <c r="AZ96" s="202"/>
      <c r="BA96" s="202"/>
      <c r="BB96" s="202"/>
      <c r="BC96" s="202"/>
      <c r="BD96" s="202"/>
      <c r="BE96" s="202"/>
    </row>
    <row r="97" spans="1:57" ht="12" customHeight="1" x14ac:dyDescent="0.25">
      <c r="A97"/>
      <c r="B97"/>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c r="AC97"/>
      <c r="AD97"/>
      <c r="AE97"/>
      <c r="AF97"/>
      <c r="AG97" s="40"/>
      <c r="AH97" s="40"/>
      <c r="AI97" s="40"/>
      <c r="AJ97" s="40"/>
      <c r="AK97" s="40"/>
      <c r="AL97" s="40"/>
      <c r="AM97" s="40"/>
      <c r="AN97" s="40"/>
      <c r="AO97" s="40"/>
      <c r="AP97" s="40"/>
      <c r="AQ97" s="40"/>
      <c r="AR97" s="40"/>
      <c r="AS97" s="40"/>
      <c r="AT97" s="40"/>
      <c r="AU97" s="40"/>
      <c r="AV97"/>
      <c r="AW97" s="211"/>
      <c r="AX97" s="202"/>
      <c r="AY97" s="202"/>
      <c r="AZ97" s="202"/>
      <c r="BA97" s="202"/>
      <c r="BB97" s="202"/>
      <c r="BC97" s="202"/>
      <c r="BD97" s="202"/>
      <c r="BE97" s="202"/>
    </row>
    <row r="98" spans="1:57" ht="12" customHeight="1" x14ac:dyDescent="0.25">
      <c r="A98"/>
      <c r="B98" s="408" t="s">
        <v>581</v>
      </c>
      <c r="C98" s="408"/>
      <c r="D98" s="408"/>
      <c r="E98" s="408"/>
      <c r="F98" s="408"/>
      <c r="G98" s="152"/>
      <c r="H98" s="404" t="s">
        <v>582</v>
      </c>
      <c r="I98" s="404"/>
      <c r="J98" s="404"/>
      <c r="K98" s="404"/>
      <c r="L98" s="404"/>
      <c r="M98" s="404"/>
      <c r="N98" s="404"/>
      <c r="O98" s="404"/>
      <c r="P98" s="404"/>
      <c r="Q98" s="404"/>
      <c r="R98" s="404"/>
      <c r="S98" s="404"/>
      <c r="T98" s="404"/>
      <c r="U98" s="404"/>
      <c r="V98" s="404"/>
      <c r="W98" s="405" t="s">
        <v>7</v>
      </c>
      <c r="X98" s="405"/>
      <c r="Y98" s="40"/>
      <c r="Z98" s="40"/>
      <c r="AA98" s="406" t="s">
        <v>583</v>
      </c>
      <c r="AB98" s="406"/>
      <c r="AC98" s="406"/>
      <c r="AD98" s="406"/>
      <c r="AE98" s="406"/>
      <c r="AF98" s="406"/>
      <c r="AG98" s="406"/>
      <c r="AH98" s="406"/>
      <c r="AI98" s="406"/>
      <c r="AJ98" s="406"/>
      <c r="AK98" s="406"/>
      <c r="AL98" s="406"/>
      <c r="AM98" s="406"/>
      <c r="AN98" s="406"/>
      <c r="AO98" s="406"/>
      <c r="AP98" s="407"/>
      <c r="AQ98" s="407"/>
      <c r="AR98"/>
      <c r="AS98" s="414">
        <f>(AX98+AX102+AX100)*12/15</f>
        <v>0</v>
      </c>
      <c r="AT98" s="414"/>
      <c r="AU98" s="414"/>
      <c r="AV98"/>
      <c r="AW98" s="211"/>
      <c r="AX98" s="403">
        <f>IF(W98="Non",0,AP98)</f>
        <v>0</v>
      </c>
      <c r="AY98" s="403"/>
      <c r="AZ98" s="202"/>
      <c r="BA98" s="202"/>
      <c r="BB98" s="202"/>
      <c r="BC98" s="202"/>
      <c r="BD98" s="202"/>
      <c r="BE98" s="202"/>
    </row>
    <row r="99" spans="1:57" ht="12" customHeight="1" x14ac:dyDescent="0.25">
      <c r="A99"/>
      <c r="B99" s="408"/>
      <c r="C99" s="408"/>
      <c r="D99" s="408"/>
      <c r="E99" s="408"/>
      <c r="F99" s="408"/>
      <c r="G99" s="152"/>
      <c r="H99" s="404"/>
      <c r="I99" s="404"/>
      <c r="J99" s="404"/>
      <c r="K99" s="404"/>
      <c r="L99" s="404"/>
      <c r="M99" s="404"/>
      <c r="N99" s="404"/>
      <c r="O99" s="404"/>
      <c r="P99" s="404"/>
      <c r="Q99" s="404"/>
      <c r="R99" s="404"/>
      <c r="S99" s="404"/>
      <c r="T99" s="404"/>
      <c r="U99" s="404"/>
      <c r="V99" s="404"/>
      <c r="W99" s="405"/>
      <c r="X99" s="405"/>
      <c r="Y99" s="40"/>
      <c r="Z99" s="40"/>
      <c r="AA99" s="406"/>
      <c r="AB99" s="406"/>
      <c r="AC99" s="406"/>
      <c r="AD99" s="406"/>
      <c r="AE99" s="406"/>
      <c r="AF99" s="406"/>
      <c r="AG99" s="406"/>
      <c r="AH99" s="406"/>
      <c r="AI99" s="406"/>
      <c r="AJ99" s="406"/>
      <c r="AK99" s="406"/>
      <c r="AL99" s="406"/>
      <c r="AM99" s="406"/>
      <c r="AN99" s="406"/>
      <c r="AO99" s="406"/>
      <c r="AP99" s="407"/>
      <c r="AQ99" s="407"/>
      <c r="AR99"/>
      <c r="AS99" s="414"/>
      <c r="AT99" s="414"/>
      <c r="AU99" s="414"/>
      <c r="AV99"/>
      <c r="AW99" s="211"/>
      <c r="AX99" s="403"/>
      <c r="AY99" s="403"/>
      <c r="AZ99" s="202"/>
      <c r="BA99" s="202"/>
      <c r="BB99" s="202"/>
      <c r="BC99" s="202"/>
      <c r="BD99" s="202"/>
      <c r="BE99" s="202"/>
    </row>
    <row r="100" spans="1:57" ht="12" customHeight="1" x14ac:dyDescent="0.25">
      <c r="A100"/>
      <c r="B100" s="408"/>
      <c r="C100" s="408"/>
      <c r="D100" s="408"/>
      <c r="E100" s="408"/>
      <c r="F100" s="408"/>
      <c r="G100" s="152"/>
      <c r="H100" s="404" t="s">
        <v>584</v>
      </c>
      <c r="I100" s="404"/>
      <c r="J100" s="404"/>
      <c r="K100" s="404"/>
      <c r="L100" s="404"/>
      <c r="M100" s="404"/>
      <c r="N100" s="404"/>
      <c r="O100" s="404"/>
      <c r="P100" s="404"/>
      <c r="Q100" s="404"/>
      <c r="R100" s="404"/>
      <c r="S100" s="404"/>
      <c r="T100" s="404"/>
      <c r="U100" s="404"/>
      <c r="V100" s="404"/>
      <c r="W100" s="405" t="s">
        <v>7</v>
      </c>
      <c r="X100" s="405"/>
      <c r="Y100" s="40"/>
      <c r="Z100" s="40"/>
      <c r="AA100" s="406" t="s">
        <v>585</v>
      </c>
      <c r="AB100" s="406"/>
      <c r="AC100" s="406"/>
      <c r="AD100" s="406"/>
      <c r="AE100" s="406"/>
      <c r="AF100" s="406"/>
      <c r="AG100" s="406"/>
      <c r="AH100" s="406"/>
      <c r="AI100" s="406"/>
      <c r="AJ100" s="406"/>
      <c r="AK100" s="406"/>
      <c r="AL100" s="406"/>
      <c r="AM100" s="406"/>
      <c r="AN100" s="406"/>
      <c r="AO100" s="406"/>
      <c r="AP100" s="407"/>
      <c r="AQ100" s="407"/>
      <c r="AR100"/>
      <c r="AS100" s="414"/>
      <c r="AT100" s="414"/>
      <c r="AU100" s="414"/>
      <c r="AV100"/>
      <c r="AW100" s="211"/>
      <c r="AX100" s="403">
        <f>IF(W100="Non",0,AP100)</f>
        <v>0</v>
      </c>
      <c r="AY100" s="403"/>
      <c r="AZ100" s="202"/>
      <c r="BA100" s="202"/>
      <c r="BB100" s="202"/>
      <c r="BC100" s="202"/>
      <c r="BD100" s="202"/>
      <c r="BE100" s="202"/>
    </row>
    <row r="101" spans="1:57" ht="12" customHeight="1" x14ac:dyDescent="0.25">
      <c r="A101"/>
      <c r="B101" s="408"/>
      <c r="C101" s="408"/>
      <c r="D101" s="408"/>
      <c r="E101" s="408"/>
      <c r="F101" s="408"/>
      <c r="G101" s="152"/>
      <c r="H101" s="404"/>
      <c r="I101" s="404"/>
      <c r="J101" s="404"/>
      <c r="K101" s="404"/>
      <c r="L101" s="404"/>
      <c r="M101" s="404"/>
      <c r="N101" s="404"/>
      <c r="O101" s="404"/>
      <c r="P101" s="404"/>
      <c r="Q101" s="404"/>
      <c r="R101" s="404"/>
      <c r="S101" s="404"/>
      <c r="T101" s="404"/>
      <c r="U101" s="404"/>
      <c r="V101" s="404"/>
      <c r="W101" s="405"/>
      <c r="X101" s="405"/>
      <c r="Y101" s="40"/>
      <c r="Z101" s="40"/>
      <c r="AA101" s="406"/>
      <c r="AB101" s="406"/>
      <c r="AC101" s="406"/>
      <c r="AD101" s="406"/>
      <c r="AE101" s="406"/>
      <c r="AF101" s="406"/>
      <c r="AG101" s="406"/>
      <c r="AH101" s="406"/>
      <c r="AI101" s="406"/>
      <c r="AJ101" s="406"/>
      <c r="AK101" s="406"/>
      <c r="AL101" s="406"/>
      <c r="AM101" s="406"/>
      <c r="AN101" s="406"/>
      <c r="AO101" s="406"/>
      <c r="AP101" s="407"/>
      <c r="AQ101" s="407"/>
      <c r="AR101"/>
      <c r="AS101" s="414"/>
      <c r="AT101" s="414"/>
      <c r="AU101" s="414"/>
      <c r="AV101"/>
      <c r="AW101" s="211"/>
      <c r="AX101" s="403"/>
      <c r="AY101" s="403"/>
      <c r="AZ101" s="202"/>
      <c r="BA101" s="202"/>
      <c r="BB101" s="202"/>
      <c r="BC101" s="202"/>
      <c r="BD101" s="202"/>
      <c r="BE101" s="202"/>
    </row>
    <row r="102" spans="1:57" ht="12" customHeight="1" x14ac:dyDescent="0.25">
      <c r="A102"/>
      <c r="B102" s="408"/>
      <c r="C102" s="408"/>
      <c r="D102" s="408"/>
      <c r="E102" s="408"/>
      <c r="F102" s="408"/>
      <c r="G102" s="152"/>
      <c r="H102" s="404" t="s">
        <v>586</v>
      </c>
      <c r="I102" s="404"/>
      <c r="J102" s="404"/>
      <c r="K102" s="404"/>
      <c r="L102" s="404"/>
      <c r="M102" s="404"/>
      <c r="N102" s="404"/>
      <c r="O102" s="404"/>
      <c r="P102" s="404"/>
      <c r="Q102" s="404"/>
      <c r="R102" s="404"/>
      <c r="S102" s="404"/>
      <c r="T102" s="404"/>
      <c r="U102" s="404"/>
      <c r="V102" s="404"/>
      <c r="W102" s="405" t="s">
        <v>7</v>
      </c>
      <c r="X102" s="405"/>
      <c r="Y102" s="40"/>
      <c r="Z102" s="40"/>
      <c r="AA102" s="406" t="s">
        <v>587</v>
      </c>
      <c r="AB102" s="406"/>
      <c r="AC102" s="406"/>
      <c r="AD102" s="406"/>
      <c r="AE102" s="406"/>
      <c r="AF102" s="406"/>
      <c r="AG102" s="406"/>
      <c r="AH102" s="406"/>
      <c r="AI102" s="406"/>
      <c r="AJ102" s="406"/>
      <c r="AK102" s="406"/>
      <c r="AL102" s="406"/>
      <c r="AM102" s="406"/>
      <c r="AN102" s="406"/>
      <c r="AO102" s="406"/>
      <c r="AP102" s="407"/>
      <c r="AQ102" s="407"/>
      <c r="AR102"/>
      <c r="AS102" s="414"/>
      <c r="AT102" s="414"/>
      <c r="AU102" s="414"/>
      <c r="AV102"/>
      <c r="AW102" s="211"/>
      <c r="AX102" s="403">
        <f>IF(W102="Non",0,AP102)</f>
        <v>0</v>
      </c>
      <c r="AY102" s="403"/>
      <c r="AZ102" s="202"/>
      <c r="BA102" s="202"/>
      <c r="BB102" s="202"/>
      <c r="BC102" s="202"/>
      <c r="BD102" s="202"/>
      <c r="BE102" s="202"/>
    </row>
    <row r="103" spans="1:57" ht="12" customHeight="1" x14ac:dyDescent="0.25">
      <c r="A103"/>
      <c r="B103" s="408"/>
      <c r="C103" s="408"/>
      <c r="D103" s="408"/>
      <c r="E103" s="408"/>
      <c r="F103" s="408"/>
      <c r="G103" s="152"/>
      <c r="H103" s="404"/>
      <c r="I103" s="404"/>
      <c r="J103" s="404"/>
      <c r="K103" s="404"/>
      <c r="L103" s="404"/>
      <c r="M103" s="404"/>
      <c r="N103" s="404"/>
      <c r="O103" s="404"/>
      <c r="P103" s="404"/>
      <c r="Q103" s="404"/>
      <c r="R103" s="404"/>
      <c r="S103" s="404"/>
      <c r="T103" s="404"/>
      <c r="U103" s="404"/>
      <c r="V103" s="404"/>
      <c r="W103" s="405"/>
      <c r="X103" s="405"/>
      <c r="Y103" s="40"/>
      <c r="Z103" s="40"/>
      <c r="AA103" s="406"/>
      <c r="AB103" s="406"/>
      <c r="AC103" s="406"/>
      <c r="AD103" s="406"/>
      <c r="AE103" s="406"/>
      <c r="AF103" s="406"/>
      <c r="AG103" s="406"/>
      <c r="AH103" s="406"/>
      <c r="AI103" s="406"/>
      <c r="AJ103" s="406"/>
      <c r="AK103" s="406"/>
      <c r="AL103" s="406"/>
      <c r="AM103" s="406"/>
      <c r="AN103" s="406"/>
      <c r="AO103" s="406"/>
      <c r="AP103" s="407"/>
      <c r="AQ103" s="407"/>
      <c r="AR103"/>
      <c r="AS103" s="414"/>
      <c r="AT103" s="414"/>
      <c r="AU103" s="414"/>
      <c r="AV103"/>
      <c r="AW103" s="211"/>
      <c r="AX103" s="403"/>
      <c r="AY103" s="403"/>
      <c r="AZ103" s="202"/>
      <c r="BA103" s="202"/>
      <c r="BB103" s="202"/>
      <c r="BC103" s="202"/>
      <c r="BD103" s="202"/>
      <c r="BE103" s="202"/>
    </row>
    <row r="104" spans="1:57" ht="12" customHeight="1" x14ac:dyDescent="0.25">
      <c r="A104"/>
      <c r="B104" s="153"/>
      <c r="C104" s="153"/>
      <c r="D104" s="154"/>
      <c r="E104" s="155"/>
      <c r="F104" s="155"/>
      <c r="G104" s="152"/>
      <c r="H104" s="156"/>
      <c r="I104" s="156"/>
      <c r="J104" s="156"/>
      <c r="K104" s="156"/>
      <c r="L104" s="156"/>
      <c r="M104" s="156"/>
      <c r="N104" s="156"/>
      <c r="O104" s="156"/>
      <c r="P104" s="157"/>
      <c r="Q104" s="157"/>
      <c r="R104" s="156"/>
      <c r="S104" s="156"/>
      <c r="T104" s="156"/>
      <c r="U104" s="156"/>
      <c r="V104" s="156"/>
      <c r="W104" s="156"/>
      <c r="X104" s="156"/>
      <c r="Y104" s="156"/>
      <c r="Z104" s="156"/>
      <c r="AA104" s="156"/>
      <c r="AB104" s="156"/>
      <c r="AC104" s="158"/>
      <c r="AD104" s="158"/>
      <c r="AE104" s="158"/>
      <c r="AF104" s="158"/>
      <c r="AG104" s="158"/>
      <c r="AH104" s="158"/>
      <c r="AI104" s="158"/>
      <c r="AJ104" s="158"/>
      <c r="AK104" s="158"/>
      <c r="AL104" s="158"/>
      <c r="AM104" s="41"/>
      <c r="AN104" s="41"/>
      <c r="AO104" s="41"/>
      <c r="AP104"/>
      <c r="AQ104"/>
      <c r="AR104"/>
      <c r="AS104" s="159"/>
      <c r="AT104" s="159"/>
      <c r="AU104" s="159"/>
      <c r="AV104"/>
      <c r="AW104" s="211"/>
      <c r="AX104" s="212"/>
      <c r="AY104" s="212"/>
      <c r="AZ104" s="202"/>
      <c r="BA104" s="202"/>
      <c r="BB104" s="202"/>
      <c r="BC104" s="202"/>
      <c r="BD104" s="202"/>
      <c r="BE104" s="202"/>
    </row>
    <row r="105" spans="1:57" ht="12" customHeight="1" x14ac:dyDescent="0.25">
      <c r="A105"/>
      <c r="B105" s="408" t="s">
        <v>588</v>
      </c>
      <c r="C105" s="408"/>
      <c r="D105" s="408"/>
      <c r="E105" s="408"/>
      <c r="F105" s="408"/>
      <c r="G105" s="152"/>
      <c r="H105" s="404" t="s">
        <v>589</v>
      </c>
      <c r="I105" s="404"/>
      <c r="J105" s="404"/>
      <c r="K105" s="404"/>
      <c r="L105" s="404"/>
      <c r="M105" s="404"/>
      <c r="N105" s="404"/>
      <c r="O105" s="404"/>
      <c r="P105" s="404"/>
      <c r="Q105" s="404"/>
      <c r="R105" s="404"/>
      <c r="S105" s="404"/>
      <c r="T105" s="404"/>
      <c r="U105" s="404"/>
      <c r="V105" s="404"/>
      <c r="W105" s="405"/>
      <c r="X105" s="405"/>
      <c r="Y105" s="156"/>
      <c r="Z105" s="156"/>
      <c r="AA105" s="406" t="s">
        <v>590</v>
      </c>
      <c r="AB105" s="406"/>
      <c r="AC105" s="406"/>
      <c r="AD105" s="406"/>
      <c r="AE105" s="406"/>
      <c r="AF105" s="406"/>
      <c r="AG105" s="406"/>
      <c r="AH105" s="406"/>
      <c r="AI105" s="406"/>
      <c r="AJ105" s="406"/>
      <c r="AK105" s="406"/>
      <c r="AL105" s="406"/>
      <c r="AM105" s="406"/>
      <c r="AN105" s="406"/>
      <c r="AO105" s="406"/>
      <c r="AP105" s="407"/>
      <c r="AQ105" s="407"/>
      <c r="AR105"/>
      <c r="AS105" s="414">
        <f>(AX105+AX107)</f>
        <v>0</v>
      </c>
      <c r="AT105" s="414"/>
      <c r="AU105" s="414"/>
      <c r="AV105"/>
      <c r="AW105" s="211"/>
      <c r="AX105" s="403">
        <f>IF(W105="Non",0,AP105)</f>
        <v>0</v>
      </c>
      <c r="AY105" s="403"/>
      <c r="AZ105" s="202"/>
      <c r="BA105" s="202"/>
      <c r="BB105" s="202"/>
      <c r="BC105" s="202"/>
      <c r="BD105" s="202"/>
      <c r="BE105" s="202"/>
    </row>
    <row r="106" spans="1:57" ht="12" customHeight="1" x14ac:dyDescent="0.25">
      <c r="A106"/>
      <c r="B106" s="408"/>
      <c r="C106" s="408"/>
      <c r="D106" s="408"/>
      <c r="E106" s="408"/>
      <c r="F106" s="408"/>
      <c r="G106" s="152"/>
      <c r="H106" s="404"/>
      <c r="I106" s="404"/>
      <c r="J106" s="404"/>
      <c r="K106" s="404"/>
      <c r="L106" s="404"/>
      <c r="M106" s="404"/>
      <c r="N106" s="404"/>
      <c r="O106" s="404"/>
      <c r="P106" s="404"/>
      <c r="Q106" s="404"/>
      <c r="R106" s="404"/>
      <c r="S106" s="404"/>
      <c r="T106" s="404"/>
      <c r="U106" s="404"/>
      <c r="V106" s="404"/>
      <c r="W106" s="405"/>
      <c r="X106" s="405"/>
      <c r="Y106" s="156"/>
      <c r="Z106" s="156"/>
      <c r="AA106" s="406"/>
      <c r="AB106" s="406"/>
      <c r="AC106" s="406"/>
      <c r="AD106" s="406"/>
      <c r="AE106" s="406"/>
      <c r="AF106" s="406"/>
      <c r="AG106" s="406"/>
      <c r="AH106" s="406"/>
      <c r="AI106" s="406"/>
      <c r="AJ106" s="406"/>
      <c r="AK106" s="406"/>
      <c r="AL106" s="406"/>
      <c r="AM106" s="406"/>
      <c r="AN106" s="406"/>
      <c r="AO106" s="406"/>
      <c r="AP106" s="407"/>
      <c r="AQ106" s="407"/>
      <c r="AR106"/>
      <c r="AS106" s="414"/>
      <c r="AT106" s="414"/>
      <c r="AU106" s="414"/>
      <c r="AV106"/>
      <c r="AW106" s="211"/>
      <c r="AX106" s="403"/>
      <c r="AY106" s="403"/>
      <c r="AZ106" s="202"/>
      <c r="BA106" s="202"/>
      <c r="BB106" s="202"/>
      <c r="BC106" s="202"/>
      <c r="BD106" s="202"/>
      <c r="BE106" s="202"/>
    </row>
    <row r="107" spans="1:57" ht="12" customHeight="1" x14ac:dyDescent="0.25">
      <c r="A107"/>
      <c r="B107" s="408"/>
      <c r="C107" s="408"/>
      <c r="D107" s="408"/>
      <c r="E107" s="408"/>
      <c r="F107" s="408"/>
      <c r="G107" s="152"/>
      <c r="H107" s="404" t="s">
        <v>591</v>
      </c>
      <c r="I107" s="404"/>
      <c r="J107" s="404"/>
      <c r="K107" s="404"/>
      <c r="L107" s="404"/>
      <c r="M107" s="404"/>
      <c r="N107" s="404"/>
      <c r="O107" s="404"/>
      <c r="P107" s="404"/>
      <c r="Q107" s="404"/>
      <c r="R107" s="404"/>
      <c r="S107" s="404"/>
      <c r="T107" s="404"/>
      <c r="U107" s="404"/>
      <c r="V107" s="404"/>
      <c r="W107" s="405"/>
      <c r="X107" s="405"/>
      <c r="Y107" s="156"/>
      <c r="Z107" s="156"/>
      <c r="AA107" s="406" t="s">
        <v>592</v>
      </c>
      <c r="AB107" s="406"/>
      <c r="AC107" s="406"/>
      <c r="AD107" s="406"/>
      <c r="AE107" s="406"/>
      <c r="AF107" s="406"/>
      <c r="AG107" s="406"/>
      <c r="AH107" s="406"/>
      <c r="AI107" s="406"/>
      <c r="AJ107" s="406"/>
      <c r="AK107" s="406"/>
      <c r="AL107" s="406"/>
      <c r="AM107" s="406"/>
      <c r="AN107" s="406"/>
      <c r="AO107" s="406"/>
      <c r="AP107" s="407"/>
      <c r="AQ107" s="407"/>
      <c r="AR107"/>
      <c r="AS107" s="414"/>
      <c r="AT107" s="414"/>
      <c r="AU107" s="414"/>
      <c r="AV107"/>
      <c r="AW107" s="211"/>
      <c r="AX107" s="403">
        <f>IF(W107="Non",0,AP107)</f>
        <v>0</v>
      </c>
      <c r="AY107" s="403"/>
      <c r="AZ107" s="202"/>
      <c r="BA107" s="202"/>
      <c r="BB107" s="202"/>
      <c r="BC107" s="202"/>
      <c r="BD107" s="202"/>
      <c r="BE107" s="202"/>
    </row>
    <row r="108" spans="1:57" ht="12" customHeight="1" x14ac:dyDescent="0.25">
      <c r="A108"/>
      <c r="B108" s="408"/>
      <c r="C108" s="408"/>
      <c r="D108" s="408"/>
      <c r="E108" s="408"/>
      <c r="F108" s="408"/>
      <c r="G108" s="152"/>
      <c r="H108" s="404"/>
      <c r="I108" s="404"/>
      <c r="J108" s="404"/>
      <c r="K108" s="404"/>
      <c r="L108" s="404"/>
      <c r="M108" s="404"/>
      <c r="N108" s="404"/>
      <c r="O108" s="404"/>
      <c r="P108" s="404"/>
      <c r="Q108" s="404"/>
      <c r="R108" s="404"/>
      <c r="S108" s="404"/>
      <c r="T108" s="404"/>
      <c r="U108" s="404"/>
      <c r="V108" s="404"/>
      <c r="W108" s="405"/>
      <c r="X108" s="405"/>
      <c r="Y108" s="156"/>
      <c r="Z108" s="156"/>
      <c r="AA108" s="406"/>
      <c r="AB108" s="406"/>
      <c r="AC108" s="406"/>
      <c r="AD108" s="406"/>
      <c r="AE108" s="406"/>
      <c r="AF108" s="406"/>
      <c r="AG108" s="406"/>
      <c r="AH108" s="406"/>
      <c r="AI108" s="406"/>
      <c r="AJ108" s="406"/>
      <c r="AK108" s="406"/>
      <c r="AL108" s="406"/>
      <c r="AM108" s="406"/>
      <c r="AN108" s="406"/>
      <c r="AO108" s="406"/>
      <c r="AP108" s="407"/>
      <c r="AQ108" s="407"/>
      <c r="AR108"/>
      <c r="AS108" s="414"/>
      <c r="AT108" s="414"/>
      <c r="AU108" s="414"/>
      <c r="AV108"/>
      <c r="AW108" s="211"/>
      <c r="AX108" s="403"/>
      <c r="AY108" s="403"/>
      <c r="AZ108" s="202"/>
      <c r="BA108" s="202"/>
      <c r="BB108" s="202"/>
      <c r="BC108" s="202"/>
      <c r="BD108" s="202"/>
      <c r="BE108" s="202"/>
    </row>
    <row r="109" spans="1:57" ht="12" customHeight="1" x14ac:dyDescent="0.25">
      <c r="A109"/>
      <c r="B109" s="154"/>
      <c r="C109" s="154"/>
      <c r="D109" s="154"/>
      <c r="E109" s="160"/>
      <c r="F109" s="160"/>
      <c r="G109" s="157"/>
      <c r="H109" s="157"/>
      <c r="I109" s="157"/>
      <c r="J109" s="157"/>
      <c r="K109" s="157"/>
      <c r="L109" s="157"/>
      <c r="M109" s="157"/>
      <c r="N109" s="157"/>
      <c r="O109" s="157"/>
      <c r="P109" s="157"/>
      <c r="Q109" s="157"/>
      <c r="R109" s="157"/>
      <c r="S109" s="157"/>
      <c r="T109" s="157"/>
      <c r="U109" s="157"/>
      <c r="V109" s="157"/>
      <c r="W109" s="157"/>
      <c r="X109" s="157"/>
      <c r="Y109" s="156"/>
      <c r="Z109" s="156"/>
      <c r="AA109" s="157"/>
      <c r="AB109" s="157"/>
      <c r="AC109" s="152"/>
      <c r="AD109" s="152"/>
      <c r="AE109" s="152"/>
      <c r="AF109" s="152"/>
      <c r="AG109" s="152"/>
      <c r="AH109" s="152"/>
      <c r="AI109" s="152"/>
      <c r="AJ109" s="152"/>
      <c r="AK109" s="152"/>
      <c r="AL109" s="152"/>
      <c r="AM109"/>
      <c r="AN109"/>
      <c r="AO109"/>
      <c r="AP109"/>
      <c r="AQ109"/>
      <c r="AR109"/>
      <c r="AS109" s="159"/>
      <c r="AT109" s="159"/>
      <c r="AU109" s="159"/>
      <c r="AV109"/>
      <c r="AW109" s="211"/>
      <c r="AX109" s="212"/>
      <c r="AY109" s="212"/>
      <c r="AZ109" s="202"/>
      <c r="BA109" s="202"/>
      <c r="BB109" s="202"/>
      <c r="BC109" s="202"/>
      <c r="BD109" s="202"/>
      <c r="BE109" s="202"/>
    </row>
    <row r="110" spans="1:57" ht="12" customHeight="1" x14ac:dyDescent="0.25">
      <c r="A110"/>
      <c r="B110" s="408" t="s">
        <v>593</v>
      </c>
      <c r="C110" s="408"/>
      <c r="D110" s="408"/>
      <c r="E110" s="408"/>
      <c r="F110" s="408"/>
      <c r="G110" s="157"/>
      <c r="H110" s="404" t="s">
        <v>594</v>
      </c>
      <c r="I110" s="404"/>
      <c r="J110" s="404"/>
      <c r="K110" s="404"/>
      <c r="L110" s="404"/>
      <c r="M110" s="404"/>
      <c r="N110" s="404"/>
      <c r="O110" s="404"/>
      <c r="P110" s="404"/>
      <c r="Q110" s="404"/>
      <c r="R110" s="404"/>
      <c r="S110" s="404"/>
      <c r="T110" s="404"/>
      <c r="U110" s="404"/>
      <c r="V110" s="404"/>
      <c r="W110" s="405"/>
      <c r="X110" s="405"/>
      <c r="Y110" s="156"/>
      <c r="Z110" s="156"/>
      <c r="AA110" s="406" t="s">
        <v>595</v>
      </c>
      <c r="AB110" s="406"/>
      <c r="AC110" s="406"/>
      <c r="AD110" s="406"/>
      <c r="AE110" s="406"/>
      <c r="AF110" s="406"/>
      <c r="AG110" s="406"/>
      <c r="AH110" s="406"/>
      <c r="AI110" s="406"/>
      <c r="AJ110" s="406"/>
      <c r="AK110" s="406"/>
      <c r="AL110" s="406"/>
      <c r="AM110" s="406"/>
      <c r="AN110" s="406"/>
      <c r="AO110" s="406"/>
      <c r="AP110" s="407"/>
      <c r="AQ110" s="407"/>
      <c r="AR110"/>
      <c r="AS110" s="414">
        <f>(AX110+AX112+AX114)*2/3</f>
        <v>0</v>
      </c>
      <c r="AT110" s="414"/>
      <c r="AU110" s="414"/>
      <c r="AV110"/>
      <c r="AW110" s="211"/>
      <c r="AX110" s="403">
        <f>IF(W110="Non",0,AP110)</f>
        <v>0</v>
      </c>
      <c r="AY110" s="403"/>
      <c r="AZ110" s="202"/>
      <c r="BA110" s="202"/>
      <c r="BB110" s="202"/>
      <c r="BC110" s="202"/>
      <c r="BD110" s="202"/>
      <c r="BE110" s="202"/>
    </row>
    <row r="111" spans="1:57" ht="12" customHeight="1" x14ac:dyDescent="0.25">
      <c r="A111"/>
      <c r="B111" s="408"/>
      <c r="C111" s="408"/>
      <c r="D111" s="408"/>
      <c r="E111" s="408"/>
      <c r="F111" s="408"/>
      <c r="G111" s="157"/>
      <c r="H111" s="404"/>
      <c r="I111" s="404"/>
      <c r="J111" s="404"/>
      <c r="K111" s="404"/>
      <c r="L111" s="404"/>
      <c r="M111" s="404"/>
      <c r="N111" s="404"/>
      <c r="O111" s="404"/>
      <c r="P111" s="404"/>
      <c r="Q111" s="404"/>
      <c r="R111" s="404"/>
      <c r="S111" s="404"/>
      <c r="T111" s="404"/>
      <c r="U111" s="404"/>
      <c r="V111" s="404"/>
      <c r="W111" s="405"/>
      <c r="X111" s="405"/>
      <c r="Y111" s="156"/>
      <c r="Z111" s="156"/>
      <c r="AA111" s="406"/>
      <c r="AB111" s="406"/>
      <c r="AC111" s="406"/>
      <c r="AD111" s="406"/>
      <c r="AE111" s="406"/>
      <c r="AF111" s="406"/>
      <c r="AG111" s="406"/>
      <c r="AH111" s="406"/>
      <c r="AI111" s="406"/>
      <c r="AJ111" s="406"/>
      <c r="AK111" s="406"/>
      <c r="AL111" s="406"/>
      <c r="AM111" s="406"/>
      <c r="AN111" s="406"/>
      <c r="AO111" s="406"/>
      <c r="AP111" s="407"/>
      <c r="AQ111" s="407"/>
      <c r="AR111"/>
      <c r="AS111" s="414"/>
      <c r="AT111" s="414"/>
      <c r="AU111" s="414"/>
      <c r="AV111"/>
      <c r="AW111" s="211"/>
      <c r="AX111" s="403"/>
      <c r="AY111" s="403"/>
      <c r="AZ111" s="202"/>
      <c r="BA111" s="202"/>
      <c r="BB111" s="202"/>
      <c r="BC111" s="202"/>
      <c r="BD111" s="202"/>
      <c r="BE111" s="202"/>
    </row>
    <row r="112" spans="1:57" ht="12" customHeight="1" x14ac:dyDescent="0.25">
      <c r="A112"/>
      <c r="B112" s="408"/>
      <c r="C112" s="408"/>
      <c r="D112" s="408"/>
      <c r="E112" s="408"/>
      <c r="F112" s="408"/>
      <c r="G112" s="157"/>
      <c r="H112" s="404" t="s">
        <v>596</v>
      </c>
      <c r="I112" s="404"/>
      <c r="J112" s="404"/>
      <c r="K112" s="404"/>
      <c r="L112" s="404"/>
      <c r="M112" s="404"/>
      <c r="N112" s="404"/>
      <c r="O112" s="404"/>
      <c r="P112" s="404"/>
      <c r="Q112" s="404"/>
      <c r="R112" s="404"/>
      <c r="S112" s="404"/>
      <c r="T112" s="404"/>
      <c r="U112" s="404"/>
      <c r="V112" s="404"/>
      <c r="W112" s="405"/>
      <c r="X112" s="405"/>
      <c r="Y112" s="156"/>
      <c r="Z112" s="156"/>
      <c r="AA112" s="406" t="s">
        <v>597</v>
      </c>
      <c r="AB112" s="406"/>
      <c r="AC112" s="406"/>
      <c r="AD112" s="406"/>
      <c r="AE112" s="406"/>
      <c r="AF112" s="406"/>
      <c r="AG112" s="406"/>
      <c r="AH112" s="406"/>
      <c r="AI112" s="406"/>
      <c r="AJ112" s="406"/>
      <c r="AK112" s="406"/>
      <c r="AL112" s="406"/>
      <c r="AM112" s="406"/>
      <c r="AN112" s="406"/>
      <c r="AO112" s="406"/>
      <c r="AP112" s="407"/>
      <c r="AQ112" s="407"/>
      <c r="AR112"/>
      <c r="AS112" s="414"/>
      <c r="AT112" s="414"/>
      <c r="AU112" s="414"/>
      <c r="AV112"/>
      <c r="AW112" s="211"/>
      <c r="AX112" s="403">
        <f>IF(W112="Non",0,AP112)</f>
        <v>0</v>
      </c>
      <c r="AY112" s="403"/>
      <c r="AZ112" s="202"/>
      <c r="BA112" s="202"/>
      <c r="BB112" s="202"/>
      <c r="BC112" s="202"/>
      <c r="BD112" s="202"/>
      <c r="BE112" s="202"/>
    </row>
    <row r="113" spans="1:57" ht="12" customHeight="1" x14ac:dyDescent="0.25">
      <c r="A113"/>
      <c r="B113" s="408"/>
      <c r="C113" s="408"/>
      <c r="D113" s="408"/>
      <c r="E113" s="408"/>
      <c r="F113" s="408"/>
      <c r="G113" s="157"/>
      <c r="H113" s="404"/>
      <c r="I113" s="404"/>
      <c r="J113" s="404"/>
      <c r="K113" s="404"/>
      <c r="L113" s="404"/>
      <c r="M113" s="404"/>
      <c r="N113" s="404"/>
      <c r="O113" s="404"/>
      <c r="P113" s="404"/>
      <c r="Q113" s="404"/>
      <c r="R113" s="404"/>
      <c r="S113" s="404"/>
      <c r="T113" s="404"/>
      <c r="U113" s="404"/>
      <c r="V113" s="404"/>
      <c r="W113" s="405"/>
      <c r="X113" s="405"/>
      <c r="Y113" s="156"/>
      <c r="Z113" s="156"/>
      <c r="AA113" s="406"/>
      <c r="AB113" s="406"/>
      <c r="AC113" s="406"/>
      <c r="AD113" s="406"/>
      <c r="AE113" s="406"/>
      <c r="AF113" s="406"/>
      <c r="AG113" s="406"/>
      <c r="AH113" s="406"/>
      <c r="AI113" s="406"/>
      <c r="AJ113" s="406"/>
      <c r="AK113" s="406"/>
      <c r="AL113" s="406"/>
      <c r="AM113" s="406"/>
      <c r="AN113" s="406"/>
      <c r="AO113" s="406"/>
      <c r="AP113" s="407"/>
      <c r="AQ113" s="407"/>
      <c r="AR113"/>
      <c r="AS113" s="414"/>
      <c r="AT113" s="414"/>
      <c r="AU113" s="414"/>
      <c r="AV113"/>
      <c r="AW113" s="211"/>
      <c r="AX113" s="403"/>
      <c r="AY113" s="403"/>
      <c r="AZ113" s="202"/>
      <c r="BA113" s="202"/>
      <c r="BB113" s="202"/>
      <c r="BC113" s="202"/>
      <c r="BD113" s="202"/>
      <c r="BE113" s="202"/>
    </row>
    <row r="114" spans="1:57" ht="12" customHeight="1" x14ac:dyDescent="0.25">
      <c r="A114"/>
      <c r="B114" s="408"/>
      <c r="C114" s="408"/>
      <c r="D114" s="408"/>
      <c r="E114" s="408"/>
      <c r="F114" s="408"/>
      <c r="G114" s="157"/>
      <c r="H114" s="404" t="s">
        <v>598</v>
      </c>
      <c r="I114" s="404"/>
      <c r="J114" s="404"/>
      <c r="K114" s="404"/>
      <c r="L114" s="404"/>
      <c r="M114" s="404"/>
      <c r="N114" s="404"/>
      <c r="O114" s="404"/>
      <c r="P114" s="404"/>
      <c r="Q114" s="404"/>
      <c r="R114" s="404"/>
      <c r="S114" s="404"/>
      <c r="T114" s="404"/>
      <c r="U114" s="404"/>
      <c r="V114" s="404"/>
      <c r="W114" s="405"/>
      <c r="X114" s="405"/>
      <c r="Y114" s="156"/>
      <c r="Z114" s="156"/>
      <c r="AA114" s="406" t="s">
        <v>599</v>
      </c>
      <c r="AB114" s="406"/>
      <c r="AC114" s="406"/>
      <c r="AD114" s="406"/>
      <c r="AE114" s="406"/>
      <c r="AF114" s="406"/>
      <c r="AG114" s="406"/>
      <c r="AH114" s="406"/>
      <c r="AI114" s="406"/>
      <c r="AJ114" s="406"/>
      <c r="AK114" s="406"/>
      <c r="AL114" s="406"/>
      <c r="AM114" s="406"/>
      <c r="AN114" s="406"/>
      <c r="AO114" s="406"/>
      <c r="AP114" s="407"/>
      <c r="AQ114" s="407"/>
      <c r="AR114"/>
      <c r="AS114" s="414"/>
      <c r="AT114" s="414"/>
      <c r="AU114" s="414"/>
      <c r="AV114"/>
      <c r="AW114" s="211"/>
      <c r="AX114" s="403">
        <f>IF(W114="Non",0,AP114)</f>
        <v>0</v>
      </c>
      <c r="AY114" s="403"/>
      <c r="AZ114" s="212"/>
      <c r="BA114" s="212"/>
      <c r="BB114" s="202"/>
      <c r="BC114" s="202"/>
      <c r="BD114" s="202"/>
      <c r="BE114" s="202"/>
    </row>
    <row r="115" spans="1:57" ht="12" customHeight="1" x14ac:dyDescent="0.25">
      <c r="A115"/>
      <c r="B115" s="408"/>
      <c r="C115" s="408"/>
      <c r="D115" s="408"/>
      <c r="E115" s="408"/>
      <c r="F115" s="408"/>
      <c r="G115" s="157"/>
      <c r="H115" s="404"/>
      <c r="I115" s="404"/>
      <c r="J115" s="404"/>
      <c r="K115" s="404"/>
      <c r="L115" s="404"/>
      <c r="M115" s="404"/>
      <c r="N115" s="404"/>
      <c r="O115" s="404"/>
      <c r="P115" s="404"/>
      <c r="Q115" s="404"/>
      <c r="R115" s="404"/>
      <c r="S115" s="404"/>
      <c r="T115" s="404"/>
      <c r="U115" s="404"/>
      <c r="V115" s="404"/>
      <c r="W115" s="405"/>
      <c r="X115" s="405"/>
      <c r="Y115" s="156"/>
      <c r="Z115" s="156"/>
      <c r="AA115" s="406"/>
      <c r="AB115" s="406"/>
      <c r="AC115" s="406"/>
      <c r="AD115" s="406"/>
      <c r="AE115" s="406"/>
      <c r="AF115" s="406"/>
      <c r="AG115" s="406"/>
      <c r="AH115" s="406"/>
      <c r="AI115" s="406"/>
      <c r="AJ115" s="406"/>
      <c r="AK115" s="406"/>
      <c r="AL115" s="406"/>
      <c r="AM115" s="406"/>
      <c r="AN115" s="406"/>
      <c r="AO115" s="406"/>
      <c r="AP115" s="407"/>
      <c r="AQ115" s="407"/>
      <c r="AR115"/>
      <c r="AS115" s="414"/>
      <c r="AT115" s="414"/>
      <c r="AU115" s="414"/>
      <c r="AV115"/>
      <c r="AW115" s="211"/>
      <c r="AX115" s="403"/>
      <c r="AY115" s="403"/>
      <c r="AZ115" s="212"/>
      <c r="BA115" s="212"/>
      <c r="BB115" s="202"/>
      <c r="BC115" s="202"/>
      <c r="BD115" s="202"/>
      <c r="BE115" s="202"/>
    </row>
    <row r="116" spans="1:57" ht="12" customHeight="1" x14ac:dyDescent="0.25">
      <c r="A116"/>
      <c r="B116" s="152"/>
      <c r="C116" s="152"/>
      <c r="D116" s="152"/>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2"/>
      <c r="AD116" s="152"/>
      <c r="AE116" s="152"/>
      <c r="AF116" s="152"/>
      <c r="AG116" s="152"/>
      <c r="AH116" s="152"/>
      <c r="AI116" s="152"/>
      <c r="AJ116" s="152"/>
      <c r="AK116" s="152"/>
      <c r="AL116" s="152"/>
      <c r="AM116"/>
      <c r="AN116"/>
      <c r="AO116"/>
      <c r="AP116"/>
      <c r="AQ116"/>
      <c r="AR116"/>
      <c r="AS116" s="161"/>
      <c r="AT116" s="161"/>
      <c r="AU116" s="161"/>
      <c r="AV116"/>
      <c r="AW116" s="211"/>
      <c r="AX116" s="212"/>
      <c r="AY116" s="212"/>
      <c r="AZ116" s="212"/>
      <c r="BA116" s="212"/>
      <c r="BB116" s="202"/>
      <c r="BC116" s="202"/>
      <c r="BD116" s="202"/>
      <c r="BE116" s="202"/>
    </row>
    <row r="117" spans="1:57" ht="12" customHeight="1" x14ac:dyDescent="0.25">
      <c r="A117"/>
      <c r="B117" s="408" t="s">
        <v>600</v>
      </c>
      <c r="C117" s="408"/>
      <c r="D117" s="408"/>
      <c r="E117" s="408"/>
      <c r="F117" s="408"/>
      <c r="G117" s="157"/>
      <c r="H117" s="404" t="s">
        <v>601</v>
      </c>
      <c r="I117" s="404"/>
      <c r="J117" s="404"/>
      <c r="K117" s="404"/>
      <c r="L117" s="404"/>
      <c r="M117" s="404"/>
      <c r="N117" s="404"/>
      <c r="O117" s="404"/>
      <c r="P117" s="404"/>
      <c r="Q117" s="404"/>
      <c r="R117" s="404"/>
      <c r="S117" s="404"/>
      <c r="T117" s="404"/>
      <c r="U117" s="404"/>
      <c r="V117" s="404"/>
      <c r="W117" s="404"/>
      <c r="X117" s="404"/>
      <c r="Y117" s="157"/>
      <c r="Z117" s="157"/>
      <c r="AA117" s="412" t="s">
        <v>602</v>
      </c>
      <c r="AB117" s="412"/>
      <c r="AC117" s="412"/>
      <c r="AD117" s="412"/>
      <c r="AE117" s="412"/>
      <c r="AF117" s="412"/>
      <c r="AG117" s="407"/>
      <c r="AH117" s="407"/>
      <c r="AI117" s="157"/>
      <c r="AJ117" s="413" t="s">
        <v>603</v>
      </c>
      <c r="AK117" s="413"/>
      <c r="AL117" s="413"/>
      <c r="AM117" s="413"/>
      <c r="AN117" s="413"/>
      <c r="AO117" s="413"/>
      <c r="AP117" s="407"/>
      <c r="AQ117" s="407"/>
      <c r="AR117" s="157"/>
      <c r="AS117" s="414">
        <f>((AX117+AZ117+AX119+AZ119+BB119+AX121)/3)*8/5</f>
        <v>0</v>
      </c>
      <c r="AT117" s="414"/>
      <c r="AU117" s="414"/>
      <c r="AV117"/>
      <c r="AW117" s="211"/>
      <c r="AX117" s="403">
        <f>IF(W117="Non",0,AP117)</f>
        <v>0</v>
      </c>
      <c r="AY117" s="403"/>
      <c r="AZ117" s="403">
        <f>IF(Y117="Non",0,AR117)</f>
        <v>0</v>
      </c>
      <c r="BA117" s="403"/>
      <c r="BB117" s="212"/>
      <c r="BC117" s="212"/>
      <c r="BD117" s="202"/>
      <c r="BE117" s="202"/>
    </row>
    <row r="118" spans="1:57" ht="12" customHeight="1" x14ac:dyDescent="0.25">
      <c r="A118"/>
      <c r="B118" s="408"/>
      <c r="C118" s="408"/>
      <c r="D118" s="408"/>
      <c r="E118" s="408"/>
      <c r="F118" s="408"/>
      <c r="G118" s="157"/>
      <c r="H118" s="404"/>
      <c r="I118" s="404"/>
      <c r="J118" s="404"/>
      <c r="K118" s="404"/>
      <c r="L118" s="404"/>
      <c r="M118" s="404"/>
      <c r="N118" s="404"/>
      <c r="O118" s="404"/>
      <c r="P118" s="404"/>
      <c r="Q118" s="404"/>
      <c r="R118" s="404"/>
      <c r="S118" s="404"/>
      <c r="T118" s="404"/>
      <c r="U118" s="404"/>
      <c r="V118" s="404"/>
      <c r="W118" s="404"/>
      <c r="X118" s="404"/>
      <c r="Y118" s="157"/>
      <c r="Z118" s="157"/>
      <c r="AA118" s="412"/>
      <c r="AB118" s="412"/>
      <c r="AC118" s="412"/>
      <c r="AD118" s="412"/>
      <c r="AE118" s="412"/>
      <c r="AF118" s="412"/>
      <c r="AG118" s="407"/>
      <c r="AH118" s="407"/>
      <c r="AI118" s="157"/>
      <c r="AJ118" s="413"/>
      <c r="AK118" s="413"/>
      <c r="AL118" s="413"/>
      <c r="AM118" s="413"/>
      <c r="AN118" s="413"/>
      <c r="AO118" s="413"/>
      <c r="AP118" s="407"/>
      <c r="AQ118" s="407"/>
      <c r="AR118" s="157"/>
      <c r="AS118" s="414"/>
      <c r="AT118" s="414"/>
      <c r="AU118" s="414"/>
      <c r="AV118"/>
      <c r="AW118" s="211"/>
      <c r="AX118" s="403"/>
      <c r="AY118" s="403"/>
      <c r="AZ118" s="403"/>
      <c r="BA118" s="403"/>
      <c r="BB118" s="212"/>
      <c r="BC118" s="212"/>
      <c r="BD118" s="202"/>
      <c r="BE118" s="202"/>
    </row>
    <row r="119" spans="1:57" ht="12" customHeight="1" x14ac:dyDescent="0.25">
      <c r="A119"/>
      <c r="B119" s="408"/>
      <c r="C119" s="408"/>
      <c r="D119" s="408"/>
      <c r="E119" s="408"/>
      <c r="F119" s="408"/>
      <c r="G119" s="157"/>
      <c r="H119" s="404" t="s">
        <v>604</v>
      </c>
      <c r="I119" s="404"/>
      <c r="J119" s="404"/>
      <c r="K119" s="404"/>
      <c r="L119" s="404"/>
      <c r="M119" s="404"/>
      <c r="N119" s="404"/>
      <c r="O119" s="404"/>
      <c r="P119" s="404"/>
      <c r="Q119" s="404"/>
      <c r="R119" s="404"/>
      <c r="S119" s="404"/>
      <c r="T119" s="404"/>
      <c r="U119" s="404"/>
      <c r="V119" s="404"/>
      <c r="W119" s="404"/>
      <c r="X119" s="404"/>
      <c r="Y119"/>
      <c r="Z119"/>
      <c r="AA119" s="413" t="s">
        <v>605</v>
      </c>
      <c r="AB119" s="413"/>
      <c r="AC119" s="413"/>
      <c r="AD119" s="407"/>
      <c r="AE119" s="407"/>
      <c r="AF119" s="157"/>
      <c r="AG119" s="415" t="s">
        <v>606</v>
      </c>
      <c r="AH119" s="415"/>
      <c r="AI119" s="415"/>
      <c r="AJ119" s="407"/>
      <c r="AK119" s="407"/>
      <c r="AL119" s="157"/>
      <c r="AM119" s="416" t="s">
        <v>607</v>
      </c>
      <c r="AN119" s="416"/>
      <c r="AO119" s="416"/>
      <c r="AP119" s="407"/>
      <c r="AQ119" s="407"/>
      <c r="AR119" s="157"/>
      <c r="AS119" s="414"/>
      <c r="AT119" s="414"/>
      <c r="AU119" s="414"/>
      <c r="AV119"/>
      <c r="AW119" s="211"/>
      <c r="AX119" s="403">
        <f>IF(W119="Non",0,AP119)</f>
        <v>0</v>
      </c>
      <c r="AY119" s="403"/>
      <c r="AZ119" s="403">
        <f>IF(Y119="Non",0,AR119)</f>
        <v>0</v>
      </c>
      <c r="BA119" s="403"/>
      <c r="BB119" s="403">
        <f>IF(AA119="Non",0,AT119)</f>
        <v>0</v>
      </c>
      <c r="BC119" s="403"/>
      <c r="BD119" s="202"/>
      <c r="BE119" s="202"/>
    </row>
    <row r="120" spans="1:57" ht="12" customHeight="1" x14ac:dyDescent="0.25">
      <c r="A120"/>
      <c r="B120" s="408"/>
      <c r="C120" s="408"/>
      <c r="D120" s="408"/>
      <c r="E120" s="408"/>
      <c r="F120" s="408"/>
      <c r="G120" s="157"/>
      <c r="H120" s="404"/>
      <c r="I120" s="404"/>
      <c r="J120" s="404"/>
      <c r="K120" s="404"/>
      <c r="L120" s="404"/>
      <c r="M120" s="404"/>
      <c r="N120" s="404"/>
      <c r="O120" s="404"/>
      <c r="P120" s="404"/>
      <c r="Q120" s="404"/>
      <c r="R120" s="404"/>
      <c r="S120" s="404"/>
      <c r="T120" s="404"/>
      <c r="U120" s="404"/>
      <c r="V120" s="404"/>
      <c r="W120" s="404"/>
      <c r="X120" s="404"/>
      <c r="Y120"/>
      <c r="Z120"/>
      <c r="AA120" s="413"/>
      <c r="AB120" s="413"/>
      <c r="AC120" s="413"/>
      <c r="AD120" s="407"/>
      <c r="AE120" s="407"/>
      <c r="AF120" s="157"/>
      <c r="AG120" s="415"/>
      <c r="AH120" s="415"/>
      <c r="AI120" s="415"/>
      <c r="AJ120" s="407"/>
      <c r="AK120" s="407"/>
      <c r="AL120" s="157"/>
      <c r="AM120" s="416"/>
      <c r="AN120" s="416"/>
      <c r="AO120" s="416"/>
      <c r="AP120" s="407"/>
      <c r="AQ120" s="407"/>
      <c r="AR120" s="157"/>
      <c r="AS120" s="414"/>
      <c r="AT120" s="414"/>
      <c r="AU120" s="414"/>
      <c r="AV120"/>
      <c r="AW120" s="211"/>
      <c r="AX120" s="403"/>
      <c r="AY120" s="403"/>
      <c r="AZ120" s="403"/>
      <c r="BA120" s="403"/>
      <c r="BB120" s="403"/>
      <c r="BC120" s="403"/>
      <c r="BD120" s="202"/>
      <c r="BE120" s="202"/>
    </row>
    <row r="121" spans="1:57" ht="12" customHeight="1" x14ac:dyDescent="0.25">
      <c r="A121"/>
      <c r="B121" s="408"/>
      <c r="C121" s="408"/>
      <c r="D121" s="408"/>
      <c r="E121" s="408"/>
      <c r="F121" s="408"/>
      <c r="G121" s="157"/>
      <c r="H121" s="404" t="s">
        <v>608</v>
      </c>
      <c r="I121" s="404"/>
      <c r="J121" s="404"/>
      <c r="K121" s="404"/>
      <c r="L121" s="404"/>
      <c r="M121" s="404"/>
      <c r="N121" s="404"/>
      <c r="O121" s="404"/>
      <c r="P121" s="404"/>
      <c r="Q121" s="404"/>
      <c r="R121" s="404"/>
      <c r="S121" s="404"/>
      <c r="T121" s="404"/>
      <c r="U121" s="404"/>
      <c r="V121" s="404"/>
      <c r="W121" s="405"/>
      <c r="X121" s="405"/>
      <c r="Y121" s="157"/>
      <c r="Z121" s="157"/>
      <c r="AA121" s="406" t="s">
        <v>609</v>
      </c>
      <c r="AB121" s="406"/>
      <c r="AC121" s="406"/>
      <c r="AD121" s="406"/>
      <c r="AE121" s="406"/>
      <c r="AF121" s="406"/>
      <c r="AG121" s="406"/>
      <c r="AH121" s="406"/>
      <c r="AI121" s="406"/>
      <c r="AJ121" s="406"/>
      <c r="AK121" s="406"/>
      <c r="AL121" s="406"/>
      <c r="AM121" s="406"/>
      <c r="AN121" s="406"/>
      <c r="AO121" s="406"/>
      <c r="AP121" s="407"/>
      <c r="AQ121" s="407"/>
      <c r="AR121" s="157"/>
      <c r="AS121" s="414"/>
      <c r="AT121" s="414"/>
      <c r="AU121" s="414"/>
      <c r="AV121"/>
      <c r="AW121" s="211"/>
      <c r="AX121" s="403">
        <f>IF(W121="Non",0,AP121)</f>
        <v>0</v>
      </c>
      <c r="AY121" s="403"/>
      <c r="AZ121" s="211"/>
      <c r="BA121" s="211"/>
      <c r="BB121" s="202"/>
      <c r="BC121" s="202"/>
      <c r="BD121" s="202"/>
      <c r="BE121" s="202"/>
    </row>
    <row r="122" spans="1:57" ht="12" customHeight="1" x14ac:dyDescent="0.25">
      <c r="A122"/>
      <c r="B122" s="408"/>
      <c r="C122" s="408"/>
      <c r="D122" s="408"/>
      <c r="E122" s="408"/>
      <c r="F122" s="408"/>
      <c r="G122" s="157"/>
      <c r="H122" s="404"/>
      <c r="I122" s="404"/>
      <c r="J122" s="404"/>
      <c r="K122" s="404"/>
      <c r="L122" s="404"/>
      <c r="M122" s="404"/>
      <c r="N122" s="404"/>
      <c r="O122" s="404"/>
      <c r="P122" s="404"/>
      <c r="Q122" s="404"/>
      <c r="R122" s="404"/>
      <c r="S122" s="404"/>
      <c r="T122" s="404"/>
      <c r="U122" s="404"/>
      <c r="V122" s="404"/>
      <c r="W122" s="405"/>
      <c r="X122" s="405"/>
      <c r="Y122" s="157"/>
      <c r="Z122" s="157"/>
      <c r="AA122" s="406"/>
      <c r="AB122" s="406"/>
      <c r="AC122" s="406"/>
      <c r="AD122" s="406"/>
      <c r="AE122" s="406"/>
      <c r="AF122" s="406"/>
      <c r="AG122" s="406"/>
      <c r="AH122" s="406"/>
      <c r="AI122" s="406"/>
      <c r="AJ122" s="406"/>
      <c r="AK122" s="406"/>
      <c r="AL122" s="406"/>
      <c r="AM122" s="406"/>
      <c r="AN122" s="406"/>
      <c r="AO122" s="406"/>
      <c r="AP122" s="407"/>
      <c r="AQ122" s="407"/>
      <c r="AR122" s="157"/>
      <c r="AS122" s="414"/>
      <c r="AT122" s="414"/>
      <c r="AU122" s="414"/>
      <c r="AV122"/>
      <c r="AW122" s="211"/>
      <c r="AX122" s="403"/>
      <c r="AY122" s="403"/>
      <c r="AZ122" s="211"/>
      <c r="BA122" s="211"/>
      <c r="BB122" s="202"/>
      <c r="BC122" s="202"/>
      <c r="BD122" s="202"/>
      <c r="BE122" s="202"/>
    </row>
    <row r="123" spans="1:57" ht="12" customHeight="1" x14ac:dyDescent="0.25">
      <c r="A123"/>
      <c r="B123"/>
      <c r="C123"/>
      <c r="D123"/>
      <c r="E123"/>
      <c r="F123"/>
      <c r="G123" s="157"/>
      <c r="H123"/>
      <c r="I123"/>
      <c r="J123"/>
      <c r="K123"/>
      <c r="L123"/>
      <c r="M123"/>
      <c r="N123"/>
      <c r="O123"/>
      <c r="P123"/>
      <c r="Q123"/>
      <c r="R123"/>
      <c r="S123"/>
      <c r="T123"/>
      <c r="U123"/>
      <c r="V123"/>
      <c r="W123"/>
      <c r="X123"/>
      <c r="Y123"/>
      <c r="Z123"/>
      <c r="AA123" s="157"/>
      <c r="AB123" s="157"/>
      <c r="AC123" s="157"/>
      <c r="AD123" s="157"/>
      <c r="AE123" s="157"/>
      <c r="AF123" s="157"/>
      <c r="AG123" s="157"/>
      <c r="AH123" s="157"/>
      <c r="AI123" s="157"/>
      <c r="AJ123" s="157"/>
      <c r="AK123" s="157"/>
      <c r="AL123" s="157"/>
      <c r="AM123" s="157"/>
      <c r="AN123" s="157"/>
      <c r="AO123" s="157"/>
      <c r="AP123" s="157"/>
      <c r="AQ123" s="157"/>
      <c r="AR123" s="157"/>
      <c r="AS123" s="157"/>
      <c r="AT123" s="157"/>
      <c r="AU123" s="157"/>
      <c r="AV123"/>
      <c r="AW123" s="211"/>
      <c r="AX123" s="212"/>
      <c r="AY123" s="212"/>
      <c r="AZ123" s="211"/>
      <c r="BA123" s="211"/>
      <c r="BB123" s="202"/>
      <c r="BC123" s="202"/>
      <c r="BD123" s="202"/>
      <c r="BE123" s="202"/>
    </row>
    <row r="124" spans="1:57" ht="12" customHeight="1" x14ac:dyDescent="0.25">
      <c r="A124" s="40"/>
      <c r="B124" s="408" t="s">
        <v>610</v>
      </c>
      <c r="C124" s="408"/>
      <c r="D124" s="408"/>
      <c r="E124" s="408"/>
      <c r="F124" s="408"/>
      <c r="G124" s="157"/>
      <c r="H124" s="404" t="s">
        <v>611</v>
      </c>
      <c r="I124" s="404"/>
      <c r="J124" s="404"/>
      <c r="K124" s="404"/>
      <c r="L124" s="404"/>
      <c r="M124" s="404"/>
      <c r="N124" s="404"/>
      <c r="O124" s="404"/>
      <c r="P124" s="404"/>
      <c r="Q124" s="404"/>
      <c r="R124" s="404"/>
      <c r="S124" s="404"/>
      <c r="T124" s="404"/>
      <c r="U124" s="404"/>
      <c r="V124" s="404"/>
      <c r="W124" s="405"/>
      <c r="X124" s="405"/>
      <c r="Y124"/>
      <c r="Z124"/>
      <c r="AA124" s="406" t="s">
        <v>612</v>
      </c>
      <c r="AB124" s="406"/>
      <c r="AC124" s="406"/>
      <c r="AD124" s="406"/>
      <c r="AE124" s="406"/>
      <c r="AF124" s="406"/>
      <c r="AG124" s="406"/>
      <c r="AH124" s="406"/>
      <c r="AI124" s="406"/>
      <c r="AJ124" s="406"/>
      <c r="AK124" s="406"/>
      <c r="AL124" s="406"/>
      <c r="AM124" s="406"/>
      <c r="AN124" s="406"/>
      <c r="AO124" s="406"/>
      <c r="AP124" s="407"/>
      <c r="AQ124" s="407"/>
      <c r="AR124"/>
      <c r="AS124" s="409">
        <f>(AX124+AX129)</f>
        <v>0</v>
      </c>
      <c r="AT124" s="409"/>
      <c r="AU124" s="409"/>
      <c r="AV124" s="157"/>
      <c r="AW124" s="211"/>
      <c r="AX124" s="403">
        <f>IF(W124="Non",0,AP124)</f>
        <v>0</v>
      </c>
      <c r="AY124" s="403"/>
      <c r="AZ124" s="211"/>
      <c r="BA124" s="211"/>
      <c r="BB124" s="202"/>
      <c r="BC124" s="202"/>
      <c r="BD124" s="202"/>
      <c r="BE124" s="202"/>
    </row>
    <row r="125" spans="1:57" ht="12" customHeight="1" x14ac:dyDescent="0.25">
      <c r="A125"/>
      <c r="B125" s="408"/>
      <c r="C125" s="408"/>
      <c r="D125" s="408"/>
      <c r="E125" s="408"/>
      <c r="F125" s="408"/>
      <c r="G125" s="157"/>
      <c r="H125" s="404"/>
      <c r="I125" s="404"/>
      <c r="J125" s="404"/>
      <c r="K125" s="404"/>
      <c r="L125" s="404"/>
      <c r="M125" s="404"/>
      <c r="N125" s="404"/>
      <c r="O125" s="404"/>
      <c r="P125" s="404"/>
      <c r="Q125" s="404"/>
      <c r="R125" s="404"/>
      <c r="S125" s="404"/>
      <c r="T125" s="404"/>
      <c r="U125" s="404"/>
      <c r="V125" s="404"/>
      <c r="W125" s="405"/>
      <c r="X125" s="405"/>
      <c r="Y125"/>
      <c r="Z125"/>
      <c r="AA125" s="406"/>
      <c r="AB125" s="406"/>
      <c r="AC125" s="406"/>
      <c r="AD125" s="406"/>
      <c r="AE125" s="406"/>
      <c r="AF125" s="406"/>
      <c r="AG125" s="406"/>
      <c r="AH125" s="406"/>
      <c r="AI125" s="406"/>
      <c r="AJ125" s="406"/>
      <c r="AK125" s="406"/>
      <c r="AL125" s="406"/>
      <c r="AM125" s="406"/>
      <c r="AN125" s="406"/>
      <c r="AO125" s="406"/>
      <c r="AP125" s="407"/>
      <c r="AQ125" s="407"/>
      <c r="AR125"/>
      <c r="AS125" s="409"/>
      <c r="AT125" s="409"/>
      <c r="AU125" s="409"/>
      <c r="AV125"/>
      <c r="AW125" s="211"/>
      <c r="AX125" s="403"/>
      <c r="AY125" s="403"/>
      <c r="AZ125" s="211"/>
      <c r="BA125" s="211"/>
      <c r="BB125" s="202"/>
      <c r="BC125" s="202"/>
      <c r="BD125" s="202"/>
      <c r="BE125" s="202"/>
    </row>
    <row r="126" spans="1:57" ht="12" customHeight="1" x14ac:dyDescent="0.25">
      <c r="A126"/>
      <c r="B126" s="408"/>
      <c r="C126" s="408"/>
      <c r="D126" s="408"/>
      <c r="E126" s="408"/>
      <c r="F126" s="408"/>
      <c r="G126" s="157"/>
      <c r="H126" s="404" t="s">
        <v>613</v>
      </c>
      <c r="I126" s="404"/>
      <c r="J126" s="404"/>
      <c r="K126" s="404"/>
      <c r="L126" s="404"/>
      <c r="M126" s="404"/>
      <c r="N126" s="404"/>
      <c r="O126" s="404"/>
      <c r="P126" s="404"/>
      <c r="Q126" s="404"/>
      <c r="R126" s="404"/>
      <c r="S126" s="404"/>
      <c r="T126" s="404"/>
      <c r="U126" s="404"/>
      <c r="V126" s="404"/>
      <c r="W126" s="405"/>
      <c r="X126" s="405"/>
      <c r="Y126"/>
      <c r="Z126"/>
      <c r="AA126"/>
      <c r="AB126"/>
      <c r="AC126"/>
      <c r="AD126"/>
      <c r="AE126"/>
      <c r="AF126"/>
      <c r="AG126" s="157"/>
      <c r="AH126" s="157"/>
      <c r="AI126" s="157"/>
      <c r="AJ126" s="157"/>
      <c r="AK126" s="157"/>
      <c r="AL126" s="157"/>
      <c r="AM126" s="157"/>
      <c r="AN126" s="157"/>
      <c r="AO126" s="157"/>
      <c r="AP126" s="157"/>
      <c r="AQ126" s="157"/>
      <c r="AR126" s="38"/>
      <c r="AS126" s="409"/>
      <c r="AT126" s="409"/>
      <c r="AU126" s="409"/>
      <c r="AV126"/>
      <c r="AW126" s="211"/>
      <c r="AX126" s="212"/>
      <c r="AY126" s="212"/>
      <c r="AZ126" s="211"/>
      <c r="BA126" s="211"/>
      <c r="BB126" s="202"/>
      <c r="BC126" s="202"/>
      <c r="BD126" s="202"/>
      <c r="BE126" s="202"/>
    </row>
    <row r="127" spans="1:57" ht="12" customHeight="1" x14ac:dyDescent="0.25">
      <c r="A127"/>
      <c r="B127" s="408"/>
      <c r="C127" s="408"/>
      <c r="D127" s="408"/>
      <c r="E127" s="408"/>
      <c r="F127" s="408"/>
      <c r="G127" s="157"/>
      <c r="H127" s="404"/>
      <c r="I127" s="404"/>
      <c r="J127" s="404"/>
      <c r="K127" s="404"/>
      <c r="L127" s="404"/>
      <c r="M127" s="404"/>
      <c r="N127" s="404"/>
      <c r="O127" s="404"/>
      <c r="P127" s="404"/>
      <c r="Q127" s="404"/>
      <c r="R127" s="404"/>
      <c r="S127" s="404"/>
      <c r="T127" s="404"/>
      <c r="U127" s="404"/>
      <c r="V127" s="404"/>
      <c r="W127" s="405"/>
      <c r="X127" s="405"/>
      <c r="Y127"/>
      <c r="Z127"/>
      <c r="AA127" s="410" t="s">
        <v>614</v>
      </c>
      <c r="AB127" s="410"/>
      <c r="AC127" s="410"/>
      <c r="AD127" s="410"/>
      <c r="AE127" s="410"/>
      <c r="AF127" s="410"/>
      <c r="AG127" s="410"/>
      <c r="AH127" s="410"/>
      <c r="AI127" s="410"/>
      <c r="AJ127" s="410"/>
      <c r="AK127" s="410"/>
      <c r="AL127" s="410"/>
      <c r="AM127" s="410"/>
      <c r="AN127" s="411" t="str">
        <f>Financement!AP21</f>
        <v>remplir objectifs</v>
      </c>
      <c r="AO127" s="411"/>
      <c r="AP127" s="411"/>
      <c r="AQ127" s="411"/>
      <c r="AR127" s="38"/>
      <c r="AS127" s="409"/>
      <c r="AT127" s="409"/>
      <c r="AU127" s="409"/>
      <c r="AV127"/>
      <c r="AW127" s="211"/>
      <c r="AX127" s="202"/>
      <c r="AY127" s="202"/>
      <c r="AZ127" s="211"/>
      <c r="BA127" s="211"/>
      <c r="BB127" s="202"/>
      <c r="BC127" s="202"/>
      <c r="BD127" s="202"/>
      <c r="BE127" s="202"/>
    </row>
    <row r="128" spans="1:57" ht="12" customHeight="1" x14ac:dyDescent="0.25">
      <c r="A128"/>
      <c r="B128" s="408"/>
      <c r="C128" s="408"/>
      <c r="D128" s="408"/>
      <c r="E128" s="408"/>
      <c r="F128" s="408"/>
      <c r="G128" s="157"/>
      <c r="H128" s="404" t="s">
        <v>615</v>
      </c>
      <c r="I128" s="404"/>
      <c r="J128" s="404"/>
      <c r="K128" s="404"/>
      <c r="L128" s="404"/>
      <c r="M128" s="404"/>
      <c r="N128" s="404"/>
      <c r="O128" s="404"/>
      <c r="P128" s="404"/>
      <c r="Q128" s="404"/>
      <c r="R128" s="404"/>
      <c r="S128" s="404"/>
      <c r="T128" s="404"/>
      <c r="U128" s="404"/>
      <c r="V128" s="404"/>
      <c r="W128" s="405"/>
      <c r="X128" s="405"/>
      <c r="Y128"/>
      <c r="Z128"/>
      <c r="AA128" s="410"/>
      <c r="AB128" s="410"/>
      <c r="AC128" s="410"/>
      <c r="AD128" s="410"/>
      <c r="AE128" s="410"/>
      <c r="AF128" s="410"/>
      <c r="AG128" s="410"/>
      <c r="AH128" s="410"/>
      <c r="AI128" s="410"/>
      <c r="AJ128" s="410"/>
      <c r="AK128" s="410"/>
      <c r="AL128" s="410"/>
      <c r="AM128" s="410"/>
      <c r="AN128" s="411"/>
      <c r="AO128" s="411"/>
      <c r="AP128" s="411"/>
      <c r="AQ128" s="411"/>
      <c r="AR128" s="38"/>
      <c r="AS128" s="409"/>
      <c r="AT128" s="409"/>
      <c r="AU128" s="409"/>
      <c r="AV128"/>
      <c r="AW128" s="211"/>
      <c r="AX128" s="202"/>
      <c r="AY128" s="202"/>
      <c r="AZ128" s="211"/>
      <c r="BA128" s="211"/>
      <c r="BB128" s="202"/>
      <c r="BC128" s="202"/>
      <c r="BD128" s="202"/>
      <c r="BE128" s="202"/>
    </row>
    <row r="129" spans="1:57" ht="12" customHeight="1" x14ac:dyDescent="0.25">
      <c r="A129"/>
      <c r="B129" s="408"/>
      <c r="C129" s="408"/>
      <c r="D129" s="408"/>
      <c r="E129" s="408"/>
      <c r="F129" s="408"/>
      <c r="G129" s="157"/>
      <c r="H129" s="404"/>
      <c r="I129" s="404"/>
      <c r="J129" s="404"/>
      <c r="K129" s="404"/>
      <c r="L129" s="404"/>
      <c r="M129" s="404"/>
      <c r="N129" s="404"/>
      <c r="O129" s="404"/>
      <c r="P129" s="404"/>
      <c r="Q129" s="404"/>
      <c r="R129" s="404"/>
      <c r="S129" s="404"/>
      <c r="T129" s="404"/>
      <c r="U129" s="404"/>
      <c r="V129" s="404"/>
      <c r="W129" s="405"/>
      <c r="X129" s="405"/>
      <c r="Y129"/>
      <c r="Z129"/>
      <c r="AA129" s="406" t="s">
        <v>616</v>
      </c>
      <c r="AB129" s="406"/>
      <c r="AC129" s="406"/>
      <c r="AD129" s="406"/>
      <c r="AE129" s="406"/>
      <c r="AF129" s="406"/>
      <c r="AG129" s="406"/>
      <c r="AH129" s="406"/>
      <c r="AI129" s="406"/>
      <c r="AJ129" s="406"/>
      <c r="AK129" s="406"/>
      <c r="AL129" s="406"/>
      <c r="AM129" s="406"/>
      <c r="AN129" s="406"/>
      <c r="AO129" s="406"/>
      <c r="AP129" s="407"/>
      <c r="AQ129" s="407"/>
      <c r="AR129"/>
      <c r="AS129" s="409"/>
      <c r="AT129" s="409"/>
      <c r="AU129" s="409"/>
      <c r="AV129"/>
      <c r="AW129" s="211"/>
      <c r="AX129" s="403">
        <f>IF(W129="Non",0,AP129)</f>
        <v>0</v>
      </c>
      <c r="AY129" s="403"/>
      <c r="AZ129" s="211"/>
      <c r="BA129" s="211"/>
      <c r="BB129" s="202"/>
      <c r="BC129" s="202"/>
      <c r="BD129" s="202"/>
      <c r="BE129" s="202"/>
    </row>
    <row r="130" spans="1:57" ht="12" customHeight="1" x14ac:dyDescent="0.25">
      <c r="A130"/>
      <c r="B130"/>
      <c r="C130"/>
      <c r="D130"/>
      <c r="E130"/>
      <c r="F130"/>
      <c r="G130"/>
      <c r="H130"/>
      <c r="I130"/>
      <c r="J130"/>
      <c r="K130"/>
      <c r="L130"/>
      <c r="M130"/>
      <c r="N130"/>
      <c r="O130"/>
      <c r="P130"/>
      <c r="Q130"/>
      <c r="R130"/>
      <c r="S130"/>
      <c r="T130"/>
      <c r="U130"/>
      <c r="V130"/>
      <c r="W130"/>
      <c r="X130"/>
      <c r="Y130"/>
      <c r="Z130"/>
      <c r="AA130" s="406"/>
      <c r="AB130" s="406"/>
      <c r="AC130" s="406"/>
      <c r="AD130" s="406"/>
      <c r="AE130" s="406"/>
      <c r="AF130" s="406"/>
      <c r="AG130" s="406"/>
      <c r="AH130" s="406"/>
      <c r="AI130" s="406"/>
      <c r="AJ130" s="406"/>
      <c r="AK130" s="406"/>
      <c r="AL130" s="406"/>
      <c r="AM130" s="406"/>
      <c r="AN130" s="406"/>
      <c r="AO130" s="406"/>
      <c r="AP130" s="407"/>
      <c r="AQ130" s="407"/>
      <c r="AR130"/>
      <c r="AS130" s="409"/>
      <c r="AT130" s="409"/>
      <c r="AU130" s="409"/>
      <c r="AV130"/>
      <c r="AW130" s="211"/>
      <c r="AX130" s="403"/>
      <c r="AY130" s="403"/>
      <c r="AZ130" s="211"/>
      <c r="BA130" s="211"/>
      <c r="BB130" s="202"/>
      <c r="BC130" s="202"/>
      <c r="BD130" s="202"/>
      <c r="BE130" s="202"/>
    </row>
    <row r="131" spans="1:57" ht="12" customHeight="1"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s="211"/>
      <c r="AX131" s="202"/>
      <c r="AY131" s="202"/>
      <c r="AZ131" s="211"/>
      <c r="BA131" s="211"/>
      <c r="BB131" s="396"/>
      <c r="BC131" s="396"/>
      <c r="BD131" s="396"/>
      <c r="BE131" s="396"/>
    </row>
    <row r="132" spans="1:57" ht="12" customHeight="1" x14ac:dyDescent="0.25">
      <c r="A132" s="244" t="s">
        <v>617</v>
      </c>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4"/>
      <c r="AJ132" s="244"/>
      <c r="AK132" s="244"/>
      <c r="AL132" s="244"/>
      <c r="AM132" s="244"/>
      <c r="AN132" s="244"/>
      <c r="AO132" s="244"/>
      <c r="AP132" s="244"/>
      <c r="AQ132" s="244"/>
      <c r="AR132" s="244"/>
      <c r="AS132" s="244"/>
      <c r="AT132" s="244"/>
      <c r="AU132" s="244"/>
      <c r="AV132" s="244"/>
      <c r="AW132" s="211"/>
      <c r="AX132" s="202"/>
      <c r="AY132" s="202"/>
      <c r="AZ132" s="211"/>
      <c r="BA132" s="211"/>
      <c r="BB132" s="396"/>
      <c r="BC132" s="396"/>
      <c r="BD132" s="396"/>
      <c r="BE132" s="396"/>
    </row>
    <row r="133" spans="1:57" ht="12" customHeight="1" x14ac:dyDescent="0.25">
      <c r="A133" s="244"/>
      <c r="B133" s="244"/>
      <c r="C133" s="244"/>
      <c r="D133" s="244"/>
      <c r="E133" s="244"/>
      <c r="F133" s="244"/>
      <c r="G133" s="244"/>
      <c r="H133" s="244"/>
      <c r="I133" s="244"/>
      <c r="J133" s="244"/>
      <c r="K133" s="244"/>
      <c r="L133" s="244"/>
      <c r="M133" s="244"/>
      <c r="N133" s="244"/>
      <c r="O133" s="244"/>
      <c r="P133" s="244"/>
      <c r="Q133" s="244"/>
      <c r="R133" s="244"/>
      <c r="S133" s="244"/>
      <c r="T133" s="244"/>
      <c r="U133" s="244"/>
      <c r="V133" s="244"/>
      <c r="W133" s="244"/>
      <c r="X133" s="244"/>
      <c r="Y133" s="244"/>
      <c r="Z133" s="244"/>
      <c r="AA133" s="244"/>
      <c r="AB133" s="244"/>
      <c r="AC133" s="244"/>
      <c r="AD133" s="244"/>
      <c r="AE133" s="244"/>
      <c r="AF133" s="244"/>
      <c r="AG133" s="244"/>
      <c r="AH133" s="244"/>
      <c r="AI133" s="244"/>
      <c r="AJ133" s="244"/>
      <c r="AK133" s="244"/>
      <c r="AL133" s="244"/>
      <c r="AM133" s="244"/>
      <c r="AN133" s="244"/>
      <c r="AO133" s="244"/>
      <c r="AP133" s="244"/>
      <c r="AQ133" s="244"/>
      <c r="AR133" s="244"/>
      <c r="AS133" s="244"/>
      <c r="AT133" s="244"/>
      <c r="AU133" s="244"/>
      <c r="AV133" s="244"/>
      <c r="AW133" s="211"/>
      <c r="AX133" s="202"/>
      <c r="AY133" s="213">
        <v>1</v>
      </c>
      <c r="AZ133" s="211"/>
      <c r="BA133" s="211"/>
      <c r="BB133" s="211"/>
      <c r="BC133" s="211"/>
      <c r="BD133" s="199"/>
      <c r="BE133" s="199"/>
    </row>
    <row r="134" spans="1:57" ht="12" customHeight="1" x14ac:dyDescent="0.25">
      <c r="A134" s="235"/>
      <c r="B134" s="235"/>
      <c r="C134" s="235"/>
      <c r="D134" s="236" t="str">
        <f>$D$1</f>
        <v>Appel à projets commun 2020</v>
      </c>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c r="AA134" s="236"/>
      <c r="AB134" s="236"/>
      <c r="AC134" s="236"/>
      <c r="AD134" s="236"/>
      <c r="AE134" s="236"/>
      <c r="AF134" s="236"/>
      <c r="AG134" s="236"/>
      <c r="AH134" s="236"/>
      <c r="AI134" s="236"/>
      <c r="AJ134" s="236"/>
      <c r="AK134" s="236"/>
      <c r="AL134" s="236"/>
      <c r="AM134" s="236"/>
      <c r="AN134" s="397" t="s">
        <v>554</v>
      </c>
      <c r="AO134" s="397"/>
      <c r="AP134" s="397"/>
      <c r="AQ134" s="397"/>
      <c r="AR134" s="397"/>
      <c r="AS134" s="397"/>
      <c r="AT134" s="397"/>
      <c r="AU134" s="397"/>
      <c r="AV134" s="397"/>
      <c r="AW134" s="211"/>
      <c r="AX134" s="202"/>
      <c r="AY134" s="213">
        <v>2</v>
      </c>
      <c r="AZ134" s="211"/>
      <c r="BA134" s="211"/>
      <c r="BB134" s="211"/>
      <c r="BC134" s="211"/>
      <c r="BD134" s="199"/>
      <c r="BE134" s="199"/>
    </row>
    <row r="135" spans="1:57" ht="12" customHeight="1" x14ac:dyDescent="0.25">
      <c r="A135" s="235"/>
      <c r="B135" s="235"/>
      <c r="C135" s="235"/>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c r="AA135" s="236"/>
      <c r="AB135" s="236"/>
      <c r="AC135" s="236"/>
      <c r="AD135" s="236"/>
      <c r="AE135" s="236"/>
      <c r="AF135" s="236"/>
      <c r="AG135" s="236"/>
      <c r="AH135" s="236"/>
      <c r="AI135" s="236"/>
      <c r="AJ135" s="236"/>
      <c r="AK135" s="236"/>
      <c r="AL135" s="236"/>
      <c r="AM135" s="236"/>
      <c r="AN135" s="397"/>
      <c r="AO135" s="397"/>
      <c r="AP135" s="397"/>
      <c r="AQ135" s="397"/>
      <c r="AR135" s="397"/>
      <c r="AS135" s="397"/>
      <c r="AT135" s="397"/>
      <c r="AU135" s="397"/>
      <c r="AV135" s="397"/>
      <c r="AW135" s="211"/>
      <c r="AX135" s="202"/>
      <c r="AY135" s="213">
        <v>3</v>
      </c>
      <c r="AZ135" s="211"/>
      <c r="BA135" s="211"/>
      <c r="BB135" s="211"/>
      <c r="BC135" s="211"/>
      <c r="BD135" s="199"/>
      <c r="BE135" s="199"/>
    </row>
    <row r="136" spans="1:57" ht="12" customHeight="1" x14ac:dyDescent="0.25">
      <c r="A136" s="235"/>
      <c r="B136" s="235"/>
      <c r="C136" s="235"/>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36"/>
      <c r="AH136" s="236"/>
      <c r="AI136" s="236"/>
      <c r="AJ136" s="236"/>
      <c r="AK136" s="236"/>
      <c r="AL136" s="236"/>
      <c r="AM136" s="236"/>
      <c r="AN136" s="397"/>
      <c r="AO136" s="397"/>
      <c r="AP136" s="397"/>
      <c r="AQ136" s="397"/>
      <c r="AR136" s="397"/>
      <c r="AS136" s="397"/>
      <c r="AT136" s="397"/>
      <c r="AU136" s="397"/>
      <c r="AV136" s="397"/>
      <c r="AW136" s="211"/>
      <c r="AX136" s="202"/>
      <c r="AY136" s="213">
        <v>4</v>
      </c>
      <c r="AZ136" s="211"/>
      <c r="BA136" s="211"/>
      <c r="BB136" s="211"/>
      <c r="BC136" s="211"/>
      <c r="BD136" s="199"/>
      <c r="BE136" s="199"/>
    </row>
    <row r="137" spans="1:57" ht="12" customHeight="1" x14ac:dyDescent="0.25">
      <c r="A137"/>
      <c r="B137"/>
      <c r="C137"/>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211"/>
      <c r="AX137" s="202"/>
      <c r="AY137" s="213">
        <v>5</v>
      </c>
      <c r="AZ137" s="211"/>
      <c r="BA137" s="211"/>
      <c r="BB137" s="211"/>
      <c r="BC137" s="211"/>
      <c r="BD137" s="199"/>
      <c r="BE137" s="199"/>
    </row>
    <row r="138" spans="1:57" ht="12" customHeight="1" x14ac:dyDescent="0.25">
      <c r="A138"/>
      <c r="B138"/>
      <c r="C1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211"/>
      <c r="AX138" s="202"/>
      <c r="AY138" s="211"/>
      <c r="AZ138" s="211"/>
      <c r="BA138" s="211"/>
      <c r="BB138" s="211"/>
      <c r="BC138" s="211"/>
      <c r="BD138" s="199"/>
      <c r="BE138" s="199"/>
    </row>
    <row r="139" spans="1:57" ht="12" customHeight="1" x14ac:dyDescent="0.25">
      <c r="A139"/>
      <c r="B139"/>
      <c r="C139"/>
      <c r="D139"/>
      <c r="E139" s="398" t="s">
        <v>574</v>
      </c>
      <c r="F139" s="398"/>
      <c r="G139" s="398"/>
      <c r="H139" s="398"/>
      <c r="I139" s="398"/>
      <c r="J139" s="398"/>
      <c r="K139" s="398"/>
      <c r="L139" s="398"/>
      <c r="M139" s="398"/>
      <c r="N139" s="398"/>
      <c r="O139" s="148"/>
      <c r="P139" s="148"/>
      <c r="Q139" s="399" t="s">
        <v>618</v>
      </c>
      <c r="R139" s="399"/>
      <c r="S139" s="399"/>
      <c r="T139" s="399"/>
      <c r="U139" s="399"/>
      <c r="V139" s="399"/>
      <c r="W139" s="399"/>
      <c r="X139" s="399"/>
      <c r="Y139" s="162"/>
      <c r="Z139" s="400">
        <f>(AS98+AS105+AS110+AS117+AS124)/5</f>
        <v>0</v>
      </c>
      <c r="AA139" s="400"/>
      <c r="AB139" s="400"/>
      <c r="AC139" s="401" t="s">
        <v>619</v>
      </c>
      <c r="AD139" s="401"/>
      <c r="AE139" s="401"/>
      <c r="AF139" s="163"/>
      <c r="AG139" s="148"/>
      <c r="AH139" s="402" t="s">
        <v>620</v>
      </c>
      <c r="AI139" s="402"/>
      <c r="AJ139" s="402"/>
      <c r="AK139" s="402"/>
      <c r="AL139" s="402"/>
      <c r="AM139" s="402"/>
      <c r="AN139" s="402"/>
      <c r="AO139" s="402"/>
      <c r="AP139" s="402"/>
      <c r="AQ139" s="402"/>
      <c r="AR139" s="402"/>
      <c r="AS139" s="402"/>
      <c r="AT139" s="402"/>
      <c r="AU139" s="148"/>
      <c r="AV139" s="38"/>
      <c r="AW139" s="211"/>
      <c r="AX139" s="202"/>
      <c r="AY139" s="211"/>
      <c r="AZ139" s="211"/>
      <c r="BA139" s="211"/>
      <c r="BB139" s="211"/>
      <c r="BC139" s="211"/>
      <c r="BD139" s="199"/>
      <c r="BE139" s="199"/>
    </row>
    <row r="140" spans="1:57" ht="12" customHeight="1" x14ac:dyDescent="0.25">
      <c r="A140"/>
      <c r="B140"/>
      <c r="C140"/>
      <c r="D140" s="38"/>
      <c r="E140" s="398"/>
      <c r="F140" s="398"/>
      <c r="G140" s="398"/>
      <c r="H140" s="398"/>
      <c r="I140" s="398"/>
      <c r="J140" s="398"/>
      <c r="K140" s="398"/>
      <c r="L140" s="398"/>
      <c r="M140" s="398"/>
      <c r="N140" s="398"/>
      <c r="O140" s="148"/>
      <c r="P140" s="148"/>
      <c r="Q140" s="399"/>
      <c r="R140" s="399"/>
      <c r="S140" s="399"/>
      <c r="T140" s="399"/>
      <c r="U140" s="399"/>
      <c r="V140" s="399"/>
      <c r="W140" s="399"/>
      <c r="X140" s="399"/>
      <c r="Y140" s="164"/>
      <c r="Z140" s="400"/>
      <c r="AA140" s="400"/>
      <c r="AB140" s="400"/>
      <c r="AC140" s="401"/>
      <c r="AD140" s="401"/>
      <c r="AE140" s="401"/>
      <c r="AF140" s="165"/>
      <c r="AG140" s="148"/>
      <c r="AH140" s="402"/>
      <c r="AI140" s="402"/>
      <c r="AJ140" s="402"/>
      <c r="AK140" s="402"/>
      <c r="AL140" s="402"/>
      <c r="AM140" s="402"/>
      <c r="AN140" s="402"/>
      <c r="AO140" s="402"/>
      <c r="AP140" s="402"/>
      <c r="AQ140" s="402"/>
      <c r="AR140" s="402"/>
      <c r="AS140" s="402"/>
      <c r="AT140" s="402"/>
      <c r="AU140" s="148"/>
      <c r="AV140" s="38"/>
      <c r="AW140" s="211"/>
      <c r="AX140" s="202"/>
      <c r="AY140" s="211"/>
      <c r="AZ140" s="211"/>
      <c r="BA140" s="211"/>
      <c r="BB140" s="211"/>
      <c r="BC140" s="211"/>
      <c r="BD140" s="199"/>
      <c r="BE140" s="199"/>
    </row>
    <row r="141" spans="1:57" ht="12" customHeight="1" x14ac:dyDescent="0.25">
      <c r="A141"/>
      <c r="B141"/>
      <c r="C141"/>
      <c r="D141"/>
      <c r="E141" s="398"/>
      <c r="F141" s="398"/>
      <c r="G141" s="398"/>
      <c r="H141" s="398"/>
      <c r="I141" s="398"/>
      <c r="J141" s="398"/>
      <c r="K141" s="398"/>
      <c r="L141" s="398"/>
      <c r="M141" s="398"/>
      <c r="N141" s="398"/>
      <c r="O141" s="148"/>
      <c r="P141" s="148"/>
      <c r="Q141" s="399"/>
      <c r="R141" s="399"/>
      <c r="S141" s="399"/>
      <c r="T141" s="399"/>
      <c r="U141" s="399"/>
      <c r="V141" s="399"/>
      <c r="W141" s="399"/>
      <c r="X141" s="399"/>
      <c r="Y141" s="166"/>
      <c r="Z141" s="400"/>
      <c r="AA141" s="400"/>
      <c r="AB141" s="400"/>
      <c r="AC141" s="401"/>
      <c r="AD141" s="401"/>
      <c r="AE141" s="401"/>
      <c r="AF141" s="167"/>
      <c r="AG141" s="148"/>
      <c r="AH141" s="402"/>
      <c r="AI141" s="402"/>
      <c r="AJ141" s="402"/>
      <c r="AK141" s="402"/>
      <c r="AL141" s="402"/>
      <c r="AM141" s="402"/>
      <c r="AN141" s="402"/>
      <c r="AO141" s="402"/>
      <c r="AP141" s="402"/>
      <c r="AQ141" s="402"/>
      <c r="AR141" s="402"/>
      <c r="AS141" s="402"/>
      <c r="AT141" s="402"/>
      <c r="AU141" s="148"/>
      <c r="AV141" s="38"/>
      <c r="AW141" s="211"/>
      <c r="AX141" s="202"/>
      <c r="AY141" s="211"/>
      <c r="AZ141" s="211"/>
      <c r="BA141" s="211"/>
      <c r="BB141" s="211"/>
      <c r="BC141" s="211"/>
      <c r="BD141" s="199"/>
      <c r="BE141" s="199"/>
    </row>
    <row r="142" spans="1:57" ht="12" customHeight="1" x14ac:dyDescent="0.25">
      <c r="A142"/>
      <c r="B142"/>
      <c r="C142"/>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148"/>
      <c r="AJ142" s="148"/>
      <c r="AK142" s="148"/>
      <c r="AL142" s="148"/>
      <c r="AM142" s="148"/>
      <c r="AN142" s="148"/>
      <c r="AO142" s="148"/>
      <c r="AP142" s="148"/>
      <c r="AQ142" s="148"/>
      <c r="AR142" s="148"/>
      <c r="AS142" s="148"/>
      <c r="AT142" s="148"/>
      <c r="AU142" s="148"/>
      <c r="AV142" s="38"/>
      <c r="AW142" s="211"/>
      <c r="AX142" s="202"/>
      <c r="AY142" s="211"/>
      <c r="AZ142" s="211"/>
      <c r="BA142" s="211"/>
      <c r="BB142" s="211"/>
      <c r="BC142" s="211"/>
      <c r="BD142" s="199"/>
      <c r="BE142" s="199"/>
    </row>
    <row r="143" spans="1:57" ht="12" customHeight="1"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s="395"/>
      <c r="AI143" s="395"/>
      <c r="AJ143" s="395"/>
      <c r="AK143" s="395"/>
      <c r="AL143" s="395"/>
      <c r="AM143" s="395"/>
      <c r="AN143" s="395"/>
      <c r="AO143" s="395"/>
      <c r="AP143" s="395"/>
      <c r="AQ143" s="395"/>
      <c r="AR143" s="395"/>
      <c r="AS143" s="395"/>
      <c r="AT143" s="395"/>
      <c r="AU143" s="148"/>
      <c r="AV143" s="38"/>
      <c r="AW143" s="211"/>
      <c r="AX143" s="202"/>
      <c r="AY143" s="211"/>
      <c r="AZ143" s="211"/>
      <c r="BA143" s="211"/>
      <c r="BB143" s="211"/>
      <c r="BC143" s="211"/>
      <c r="BD143" s="199"/>
      <c r="BE143" s="199"/>
    </row>
    <row r="144" spans="1:57" ht="12" customHeight="1"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s="395"/>
      <c r="AI144" s="395"/>
      <c r="AJ144" s="395"/>
      <c r="AK144" s="395"/>
      <c r="AL144" s="395"/>
      <c r="AM144" s="395"/>
      <c r="AN144" s="395"/>
      <c r="AO144" s="395"/>
      <c r="AP144" s="395"/>
      <c r="AQ144" s="395"/>
      <c r="AR144" s="395"/>
      <c r="AS144" s="395"/>
      <c r="AT144" s="395"/>
      <c r="AU144" s="148"/>
      <c r="AV144" s="38"/>
      <c r="AW144" s="211"/>
      <c r="AX144" s="202"/>
      <c r="AY144" s="211"/>
      <c r="AZ144" s="211"/>
      <c r="BA144" s="211"/>
      <c r="BB144" s="211"/>
      <c r="BC144" s="211"/>
      <c r="BD144" s="199"/>
      <c r="BE144" s="199"/>
    </row>
    <row r="145" spans="1:57" ht="12" customHeight="1"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s="395"/>
      <c r="AI145" s="395"/>
      <c r="AJ145" s="395"/>
      <c r="AK145" s="395"/>
      <c r="AL145" s="395"/>
      <c r="AM145" s="395"/>
      <c r="AN145" s="395"/>
      <c r="AO145" s="395"/>
      <c r="AP145" s="395"/>
      <c r="AQ145" s="395"/>
      <c r="AR145" s="395"/>
      <c r="AS145" s="395"/>
      <c r="AT145" s="395"/>
      <c r="AU145" s="148"/>
      <c r="AV145" s="38"/>
      <c r="AW145" s="211"/>
      <c r="AX145" s="202"/>
      <c r="AY145" s="211"/>
      <c r="AZ145" s="211"/>
      <c r="BA145" s="211"/>
      <c r="BB145" s="211"/>
      <c r="BC145" s="211"/>
      <c r="BD145" s="199"/>
      <c r="BE145" s="199"/>
    </row>
    <row r="146" spans="1:57" ht="12" customHeight="1"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s="395"/>
      <c r="AI146" s="395"/>
      <c r="AJ146" s="395"/>
      <c r="AK146" s="395"/>
      <c r="AL146" s="395"/>
      <c r="AM146" s="395"/>
      <c r="AN146" s="395"/>
      <c r="AO146" s="395"/>
      <c r="AP146" s="395"/>
      <c r="AQ146" s="395"/>
      <c r="AR146" s="395"/>
      <c r="AS146" s="395"/>
      <c r="AT146" s="395"/>
      <c r="AU146" s="148"/>
      <c r="AV146" s="38"/>
      <c r="AW146" s="211"/>
      <c r="AX146" s="202"/>
      <c r="AY146" s="211"/>
      <c r="AZ146" s="211"/>
      <c r="BA146" s="211"/>
      <c r="BB146" s="211"/>
      <c r="BC146" s="211"/>
      <c r="BD146" s="199"/>
      <c r="BE146" s="199"/>
    </row>
    <row r="147" spans="1:57" ht="12" customHeight="1"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s="395"/>
      <c r="AI147" s="395"/>
      <c r="AJ147" s="395"/>
      <c r="AK147" s="395"/>
      <c r="AL147" s="395"/>
      <c r="AM147" s="395"/>
      <c r="AN147" s="395"/>
      <c r="AO147" s="395"/>
      <c r="AP147" s="395"/>
      <c r="AQ147" s="395"/>
      <c r="AR147" s="395"/>
      <c r="AS147" s="395"/>
      <c r="AT147" s="395"/>
      <c r="AU147" s="148"/>
      <c r="AV147" s="38"/>
      <c r="AW147" s="211"/>
      <c r="AX147" s="202"/>
      <c r="AY147" s="211"/>
      <c r="AZ147" s="211"/>
      <c r="BA147" s="211"/>
      <c r="BB147" s="211"/>
      <c r="BC147" s="211"/>
      <c r="BD147" s="199"/>
      <c r="BE147" s="199"/>
    </row>
    <row r="148" spans="1:57" ht="12" customHeight="1"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s="395"/>
      <c r="AI148" s="395"/>
      <c r="AJ148" s="395"/>
      <c r="AK148" s="395"/>
      <c r="AL148" s="395"/>
      <c r="AM148" s="395"/>
      <c r="AN148" s="395"/>
      <c r="AO148" s="395"/>
      <c r="AP148" s="395"/>
      <c r="AQ148" s="395"/>
      <c r="AR148" s="395"/>
      <c r="AS148" s="395"/>
      <c r="AT148" s="395"/>
      <c r="AU148" s="148"/>
      <c r="AV148" s="38"/>
      <c r="AW148" s="211"/>
      <c r="AX148" s="202"/>
      <c r="AY148" s="211"/>
      <c r="AZ148" s="211"/>
      <c r="BA148" s="211"/>
      <c r="BB148" s="211"/>
      <c r="BC148" s="211"/>
      <c r="BD148" s="199"/>
      <c r="BE148" s="199"/>
    </row>
    <row r="149" spans="1:57" ht="12" customHeight="1"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s="395"/>
      <c r="AI149" s="395"/>
      <c r="AJ149" s="395"/>
      <c r="AK149" s="395"/>
      <c r="AL149" s="395"/>
      <c r="AM149" s="395"/>
      <c r="AN149" s="395"/>
      <c r="AO149" s="395"/>
      <c r="AP149" s="395"/>
      <c r="AQ149" s="395"/>
      <c r="AR149" s="395"/>
      <c r="AS149" s="395"/>
      <c r="AT149" s="395"/>
      <c r="AU149" s="148"/>
      <c r="AV149" s="38"/>
      <c r="AW149" s="211"/>
      <c r="AX149" s="202"/>
      <c r="AY149" s="211"/>
      <c r="AZ149" s="211"/>
      <c r="BA149" s="211"/>
      <c r="BB149" s="211"/>
      <c r="BC149" s="211"/>
      <c r="BD149" s="199"/>
      <c r="BE149" s="199"/>
    </row>
    <row r="150" spans="1:57" ht="12" customHeight="1"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s="395"/>
      <c r="AI150" s="395"/>
      <c r="AJ150" s="395"/>
      <c r="AK150" s="395"/>
      <c r="AL150" s="395"/>
      <c r="AM150" s="395"/>
      <c r="AN150" s="395"/>
      <c r="AO150" s="395"/>
      <c r="AP150" s="395"/>
      <c r="AQ150" s="395"/>
      <c r="AR150" s="395"/>
      <c r="AS150" s="395"/>
      <c r="AT150" s="395"/>
      <c r="AU150" s="148"/>
      <c r="AV150" s="38"/>
      <c r="AW150" s="211"/>
      <c r="AX150" s="202"/>
      <c r="AY150" s="211"/>
      <c r="AZ150" s="211"/>
      <c r="BA150" s="211"/>
      <c r="BB150" s="211"/>
      <c r="BC150" s="211"/>
      <c r="BD150" s="199"/>
      <c r="BE150" s="199"/>
    </row>
    <row r="151" spans="1:57" ht="12" customHeight="1" x14ac:dyDescent="0.25">
      <c r="A151"/>
      <c r="B151"/>
      <c r="C151"/>
      <c r="D151"/>
      <c r="E151"/>
      <c r="F151"/>
      <c r="G151" s="74"/>
      <c r="H151" s="392" t="s">
        <v>475</v>
      </c>
      <c r="I151" s="392"/>
      <c r="J151" s="392" t="s">
        <v>621</v>
      </c>
      <c r="K151" s="392"/>
      <c r="L151"/>
      <c r="M151"/>
      <c r="N151"/>
      <c r="O151"/>
      <c r="P151"/>
      <c r="Q151"/>
      <c r="R151"/>
      <c r="S151"/>
      <c r="T151"/>
      <c r="U151"/>
      <c r="V151"/>
      <c r="W151"/>
      <c r="X151"/>
      <c r="Y151"/>
      <c r="Z151"/>
      <c r="AA151"/>
      <c r="AB151"/>
      <c r="AC151"/>
      <c r="AD151"/>
      <c r="AE151"/>
      <c r="AF151"/>
      <c r="AG151"/>
      <c r="AH151" s="395"/>
      <c r="AI151" s="395"/>
      <c r="AJ151" s="395"/>
      <c r="AK151" s="395"/>
      <c r="AL151" s="395"/>
      <c r="AM151" s="395"/>
      <c r="AN151" s="395"/>
      <c r="AO151" s="395"/>
      <c r="AP151" s="395"/>
      <c r="AQ151" s="395"/>
      <c r="AR151" s="395"/>
      <c r="AS151" s="395"/>
      <c r="AT151" s="395"/>
      <c r="AU151" s="148"/>
      <c r="AV151" s="38"/>
      <c r="AW151" s="211"/>
      <c r="AX151" s="202"/>
      <c r="AY151" s="211"/>
      <c r="AZ151" s="211"/>
      <c r="BA151" s="211"/>
      <c r="BB151" s="211"/>
      <c r="BC151" s="211"/>
      <c r="BD151" s="199"/>
      <c r="BE151" s="199"/>
    </row>
    <row r="152" spans="1:57" ht="12" customHeight="1" x14ac:dyDescent="0.25">
      <c r="A152"/>
      <c r="B152"/>
      <c r="C152"/>
      <c r="D152"/>
      <c r="E152"/>
      <c r="F152"/>
      <c r="G152" s="74" t="str">
        <f>B98</f>
        <v>Objectifs</v>
      </c>
      <c r="H152" s="391">
        <f>AS98</f>
        <v>0</v>
      </c>
      <c r="I152" s="391"/>
      <c r="J152" s="392">
        <v>5</v>
      </c>
      <c r="K152" s="392"/>
      <c r="L152"/>
      <c r="M152"/>
      <c r="N152"/>
      <c r="O152"/>
      <c r="P152"/>
      <c r="Q152"/>
      <c r="R152"/>
      <c r="S152"/>
      <c r="T152"/>
      <c r="U152"/>
      <c r="V152"/>
      <c r="W152"/>
      <c r="X152"/>
      <c r="Y152"/>
      <c r="Z152"/>
      <c r="AA152"/>
      <c r="AB152"/>
      <c r="AC152"/>
      <c r="AD152"/>
      <c r="AE152"/>
      <c r="AF152"/>
      <c r="AG152"/>
      <c r="AH152" s="395"/>
      <c r="AI152" s="395"/>
      <c r="AJ152" s="395"/>
      <c r="AK152" s="395"/>
      <c r="AL152" s="395"/>
      <c r="AM152" s="395"/>
      <c r="AN152" s="395"/>
      <c r="AO152" s="395"/>
      <c r="AP152" s="395"/>
      <c r="AQ152" s="395"/>
      <c r="AR152" s="395"/>
      <c r="AS152" s="395"/>
      <c r="AT152" s="395"/>
      <c r="AU152" s="148"/>
      <c r="AV152" s="38"/>
      <c r="AW152" s="211"/>
      <c r="AX152" s="202"/>
      <c r="AY152" s="211"/>
      <c r="AZ152" s="211"/>
      <c r="BA152" s="211"/>
      <c r="BB152" s="211"/>
      <c r="BC152" s="211"/>
      <c r="BD152" s="199"/>
      <c r="BE152" s="199"/>
    </row>
    <row r="153" spans="1:57" ht="12" customHeight="1" x14ac:dyDescent="0.25">
      <c r="A153"/>
      <c r="B153"/>
      <c r="C153"/>
      <c r="D153"/>
      <c r="E153"/>
      <c r="F153"/>
      <c r="G153" s="74" t="str">
        <f>B105</f>
        <v>Méthode</v>
      </c>
      <c r="H153" s="391">
        <f>AS105</f>
        <v>0</v>
      </c>
      <c r="I153" s="391"/>
      <c r="J153" s="392">
        <v>5</v>
      </c>
      <c r="K153" s="392"/>
      <c r="L153"/>
      <c r="M153"/>
      <c r="N153"/>
      <c r="O153"/>
      <c r="P153"/>
      <c r="Q153"/>
      <c r="R153"/>
      <c r="S153"/>
      <c r="T153"/>
      <c r="U153"/>
      <c r="V153"/>
      <c r="W153"/>
      <c r="X153"/>
      <c r="Y153"/>
      <c r="Z153"/>
      <c r="AA153"/>
      <c r="AB153"/>
      <c r="AC153"/>
      <c r="AD153"/>
      <c r="AE153"/>
      <c r="AF153"/>
      <c r="AG153"/>
      <c r="AH153" s="395"/>
      <c r="AI153" s="395"/>
      <c r="AJ153" s="395"/>
      <c r="AK153" s="395"/>
      <c r="AL153" s="395"/>
      <c r="AM153" s="395"/>
      <c r="AN153" s="395"/>
      <c r="AO153" s="395"/>
      <c r="AP153" s="395"/>
      <c r="AQ153" s="395"/>
      <c r="AR153" s="395"/>
      <c r="AS153" s="395"/>
      <c r="AT153" s="395"/>
      <c r="AU153" s="148"/>
      <c r="AV153" s="38"/>
      <c r="AW153" s="211"/>
      <c r="AX153" s="202"/>
      <c r="AY153" s="211"/>
      <c r="AZ153" s="211"/>
      <c r="BA153" s="211"/>
      <c r="BB153" s="211"/>
      <c r="BC153" s="211"/>
      <c r="BD153" s="199"/>
      <c r="BE153" s="199"/>
    </row>
    <row r="154" spans="1:57" ht="12" customHeight="1" x14ac:dyDescent="0.25">
      <c r="A154"/>
      <c r="B154"/>
      <c r="C154"/>
      <c r="D154"/>
      <c r="E154"/>
      <c r="F154"/>
      <c r="G154" s="74" t="str">
        <f>B110</f>
        <v>Mise en œuvre</v>
      </c>
      <c r="H154" s="391">
        <f>AS110</f>
        <v>0</v>
      </c>
      <c r="I154" s="391"/>
      <c r="J154" s="392">
        <v>5</v>
      </c>
      <c r="K154" s="392"/>
      <c r="L154"/>
      <c r="M154"/>
      <c r="N154"/>
      <c r="O154"/>
      <c r="P154"/>
      <c r="Q154"/>
      <c r="R154"/>
      <c r="S154"/>
      <c r="T154"/>
      <c r="U154"/>
      <c r="V154"/>
      <c r="W154"/>
      <c r="X154"/>
      <c r="Y154"/>
      <c r="Z154"/>
      <c r="AA154"/>
      <c r="AB154"/>
      <c r="AC154"/>
      <c r="AD154"/>
      <c r="AE154"/>
      <c r="AF154"/>
      <c r="AG154"/>
      <c r="AH154" s="395"/>
      <c r="AI154" s="395"/>
      <c r="AJ154" s="395"/>
      <c r="AK154" s="395"/>
      <c r="AL154" s="395"/>
      <c r="AM154" s="395"/>
      <c r="AN154" s="395"/>
      <c r="AO154" s="395"/>
      <c r="AP154" s="395"/>
      <c r="AQ154" s="395"/>
      <c r="AR154" s="395"/>
      <c r="AS154" s="395"/>
      <c r="AT154" s="395"/>
      <c r="AU154" s="148"/>
      <c r="AV154" s="38"/>
      <c r="AW154" s="211"/>
      <c r="AX154" s="202"/>
      <c r="AY154" s="211"/>
      <c r="AZ154" s="211"/>
      <c r="BA154" s="211"/>
      <c r="BB154" s="211"/>
      <c r="BC154" s="211"/>
      <c r="BD154" s="199"/>
      <c r="BE154" s="199"/>
    </row>
    <row r="155" spans="1:57" ht="12" customHeight="1" x14ac:dyDescent="0.25">
      <c r="A155"/>
      <c r="B155"/>
      <c r="C155"/>
      <c r="D155"/>
      <c r="E155"/>
      <c r="F155"/>
      <c r="G155" s="74" t="str">
        <f>B117</f>
        <v>Moyens</v>
      </c>
      <c r="H155" s="391">
        <f>AS117</f>
        <v>0</v>
      </c>
      <c r="I155" s="391"/>
      <c r="J155" s="392">
        <v>5</v>
      </c>
      <c r="K155" s="392"/>
      <c r="L155"/>
      <c r="M155"/>
      <c r="N155"/>
      <c r="O155"/>
      <c r="P155"/>
      <c r="Q155"/>
      <c r="R155"/>
      <c r="S155"/>
      <c r="T155"/>
      <c r="U155"/>
      <c r="V155"/>
      <c r="W155"/>
      <c r="X155"/>
      <c r="Y155"/>
      <c r="Z155"/>
      <c r="AA155"/>
      <c r="AB155"/>
      <c r="AC155"/>
      <c r="AD155"/>
      <c r="AE155"/>
      <c r="AF155"/>
      <c r="AG155"/>
      <c r="AH155" s="148"/>
      <c r="AI155" s="148"/>
      <c r="AJ155" s="148"/>
      <c r="AK155" s="148"/>
      <c r="AL155" s="148"/>
      <c r="AM155" s="148"/>
      <c r="AN155" s="148"/>
      <c r="AO155" s="148"/>
      <c r="AP155" s="148"/>
      <c r="AQ155" s="148"/>
      <c r="AR155" s="148"/>
      <c r="AS155" s="148"/>
      <c r="AT155" s="148"/>
      <c r="AU155" s="148"/>
      <c r="AV155" s="38"/>
      <c r="AW155" s="211"/>
      <c r="AX155" s="202"/>
      <c r="AY155" s="211"/>
      <c r="AZ155" s="211"/>
      <c r="BA155" s="211"/>
      <c r="BB155" s="211"/>
      <c r="BC155" s="211"/>
      <c r="BD155" s="199"/>
      <c r="BE155" s="199"/>
    </row>
    <row r="156" spans="1:57" ht="12" customHeight="1" x14ac:dyDescent="0.25">
      <c r="A156"/>
      <c r="B156"/>
      <c r="C156"/>
      <c r="D156"/>
      <c r="E156"/>
      <c r="F156"/>
      <c r="G156" s="74" t="str">
        <f>B124</f>
        <v>Suivi - Evaluation</v>
      </c>
      <c r="H156" s="391">
        <f>AS124</f>
        <v>0</v>
      </c>
      <c r="I156" s="391"/>
      <c r="J156" s="392">
        <v>5</v>
      </c>
      <c r="K156" s="392"/>
      <c r="L156"/>
      <c r="M156"/>
      <c r="N156"/>
      <c r="O156"/>
      <c r="P156"/>
      <c r="Q156"/>
      <c r="R156"/>
      <c r="S156"/>
      <c r="T156"/>
      <c r="U156"/>
      <c r="V156"/>
      <c r="W156"/>
      <c r="X156"/>
      <c r="Y156"/>
      <c r="Z156"/>
      <c r="AA156"/>
      <c r="AB156"/>
      <c r="AC156"/>
      <c r="AD156"/>
      <c r="AE156"/>
      <c r="AF156"/>
      <c r="AG156"/>
      <c r="AH156" s="393" t="s">
        <v>622</v>
      </c>
      <c r="AI156" s="393"/>
      <c r="AJ156" s="393"/>
      <c r="AK156" s="393"/>
      <c r="AL156" s="393"/>
      <c r="AM156" s="393"/>
      <c r="AN156" s="393"/>
      <c r="AO156" s="393"/>
      <c r="AP156" s="393"/>
      <c r="AQ156" s="393"/>
      <c r="AR156" s="393"/>
      <c r="AS156" s="393"/>
      <c r="AT156" s="393"/>
      <c r="AU156" s="148"/>
      <c r="AV156" s="38"/>
      <c r="AW156" s="211"/>
      <c r="AX156" s="202"/>
      <c r="AY156" s="211"/>
      <c r="AZ156" s="211"/>
      <c r="BA156" s="211"/>
      <c r="BB156" s="211"/>
      <c r="BC156" s="211"/>
      <c r="BD156" s="199"/>
      <c r="BE156" s="199"/>
    </row>
    <row r="157" spans="1:57" ht="12" customHeight="1" x14ac:dyDescent="0.25">
      <c r="A157"/>
      <c r="B157"/>
      <c r="C157"/>
      <c r="D157"/>
      <c r="E157"/>
      <c r="F157"/>
      <c r="G157" s="74" t="s">
        <v>621</v>
      </c>
      <c r="H157" s="391">
        <f>(H152+H153+H154+H155+H156)/5</f>
        <v>0</v>
      </c>
      <c r="I157" s="391"/>
      <c r="J157" s="392"/>
      <c r="K157" s="392"/>
      <c r="L157"/>
      <c r="M157"/>
      <c r="N157"/>
      <c r="O157"/>
      <c r="P157"/>
      <c r="Q157"/>
      <c r="R157"/>
      <c r="S157"/>
      <c r="T157"/>
      <c r="U157"/>
      <c r="V157"/>
      <c r="W157"/>
      <c r="X157"/>
      <c r="Y157"/>
      <c r="Z157"/>
      <c r="AA157"/>
      <c r="AB157"/>
      <c r="AC157"/>
      <c r="AD157"/>
      <c r="AE157"/>
      <c r="AF157"/>
      <c r="AG157"/>
      <c r="AH157" s="393"/>
      <c r="AI157" s="393"/>
      <c r="AJ157" s="393"/>
      <c r="AK157" s="393"/>
      <c r="AL157" s="393"/>
      <c r="AM157" s="393"/>
      <c r="AN157" s="393"/>
      <c r="AO157" s="393"/>
      <c r="AP157" s="393"/>
      <c r="AQ157" s="393"/>
      <c r="AR157" s="393"/>
      <c r="AS157" s="393"/>
      <c r="AT157" s="393"/>
      <c r="AU157" s="148"/>
      <c r="AV157" s="38"/>
      <c r="AW157" s="211"/>
      <c r="AX157" s="202"/>
      <c r="AY157" s="211"/>
      <c r="AZ157" s="211"/>
      <c r="BA157" s="211"/>
      <c r="BB157" s="211"/>
      <c r="BC157" s="211"/>
      <c r="BD157" s="199"/>
      <c r="BE157" s="199"/>
    </row>
    <row r="158" spans="1:57" ht="12" customHeight="1"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s="381" t="s">
        <v>623</v>
      </c>
      <c r="AI158" s="381"/>
      <c r="AJ158" s="381"/>
      <c r="AK158" s="381"/>
      <c r="AL158" s="381"/>
      <c r="AM158" s="381"/>
      <c r="AN158" s="381"/>
      <c r="AO158" s="40"/>
      <c r="AP158" s="394"/>
      <c r="AQ158" s="394"/>
      <c r="AR158" s="394"/>
      <c r="AS158" s="394"/>
      <c r="AT158" s="394"/>
      <c r="AU158" s="148"/>
      <c r="AV158" s="38"/>
      <c r="AW158" s="211"/>
      <c r="AX158" s="202"/>
      <c r="AY158" s="211"/>
      <c r="AZ158" s="211"/>
      <c r="BA158" s="211"/>
      <c r="BB158" s="211"/>
      <c r="BC158" s="211"/>
      <c r="BD158" s="199"/>
      <c r="BE158" s="199"/>
    </row>
    <row r="159" spans="1:57" ht="12" customHeight="1"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s="381"/>
      <c r="AI159" s="381"/>
      <c r="AJ159" s="381"/>
      <c r="AK159" s="381"/>
      <c r="AL159" s="381"/>
      <c r="AM159" s="381"/>
      <c r="AN159" s="381"/>
      <c r="AO159" s="40"/>
      <c r="AP159" s="394"/>
      <c r="AQ159" s="394"/>
      <c r="AR159" s="394"/>
      <c r="AS159" s="394"/>
      <c r="AT159" s="394"/>
      <c r="AU159" s="148"/>
      <c r="AV159" s="38"/>
      <c r="AW159" s="211"/>
      <c r="AX159" s="202"/>
      <c r="AY159" s="211"/>
      <c r="AZ159" s="211"/>
      <c r="BA159" s="211"/>
      <c r="BB159" s="211"/>
      <c r="BC159" s="211"/>
      <c r="BD159" s="199"/>
      <c r="BE159" s="199"/>
    </row>
    <row r="160" spans="1:57" ht="12" customHeight="1"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s="381" t="s">
        <v>624</v>
      </c>
      <c r="AI160" s="381"/>
      <c r="AJ160" s="381"/>
      <c r="AK160" s="381"/>
      <c r="AL160" s="381"/>
      <c r="AM160" s="381"/>
      <c r="AN160" s="381"/>
      <c r="AO160"/>
      <c r="AP160" s="382">
        <f>Financement!W25</f>
        <v>0</v>
      </c>
      <c r="AQ160" s="382"/>
      <c r="AR160" s="382"/>
      <c r="AS160" s="382"/>
      <c r="AT160" s="382"/>
      <c r="AU160" s="148"/>
      <c r="AV160" s="38"/>
      <c r="AW160" s="211"/>
      <c r="AX160" s="202"/>
      <c r="AY160" s="211"/>
      <c r="AZ160" s="211"/>
      <c r="BA160" s="211"/>
      <c r="BB160" s="211"/>
      <c r="BC160" s="211"/>
      <c r="BD160" s="199"/>
      <c r="BE160" s="199"/>
    </row>
    <row r="161" spans="1:57" ht="12" customHeight="1"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s="381"/>
      <c r="AI161" s="381"/>
      <c r="AJ161" s="381"/>
      <c r="AK161" s="381"/>
      <c r="AL161" s="381"/>
      <c r="AM161" s="381"/>
      <c r="AN161" s="381"/>
      <c r="AO161"/>
      <c r="AP161" s="382"/>
      <c r="AQ161" s="382"/>
      <c r="AR161" s="382"/>
      <c r="AS161" s="382"/>
      <c r="AT161" s="382"/>
      <c r="AU161" s="148"/>
      <c r="AV161" s="38"/>
      <c r="AW161" s="211"/>
      <c r="AX161" s="202"/>
      <c r="AY161" s="211"/>
      <c r="AZ161" s="211"/>
      <c r="BA161" s="211"/>
      <c r="BB161" s="211"/>
      <c r="BC161" s="211"/>
      <c r="BD161" s="199"/>
      <c r="BE161" s="199"/>
    </row>
    <row r="162" spans="1:57" ht="12" customHeight="1"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s="383" t="s">
        <v>625</v>
      </c>
      <c r="AI162" s="383"/>
      <c r="AJ162" s="383"/>
      <c r="AK162" s="383"/>
      <c r="AL162" s="383"/>
      <c r="AM162" s="383"/>
      <c r="AN162" s="383"/>
      <c r="AO162" s="74"/>
      <c r="AP162" s="384"/>
      <c r="AQ162" s="384"/>
      <c r="AR162" s="384"/>
      <c r="AS162" s="384"/>
      <c r="AT162" s="384"/>
      <c r="AU162" s="148"/>
      <c r="AV162" s="38"/>
      <c r="AW162" s="211"/>
      <c r="AX162" s="202"/>
      <c r="AY162" s="211"/>
      <c r="AZ162" s="211"/>
      <c r="BA162" s="211"/>
      <c r="BB162" s="211"/>
      <c r="BC162" s="211"/>
      <c r="BD162" s="199"/>
      <c r="BE162" s="199"/>
    </row>
    <row r="163" spans="1:57" ht="12" customHeight="1"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s="383"/>
      <c r="AI163" s="383"/>
      <c r="AJ163" s="383"/>
      <c r="AK163" s="383"/>
      <c r="AL163" s="383"/>
      <c r="AM163" s="383"/>
      <c r="AN163" s="383"/>
      <c r="AO163" s="74"/>
      <c r="AP163" s="384"/>
      <c r="AQ163" s="384"/>
      <c r="AR163" s="384"/>
      <c r="AS163" s="384"/>
      <c r="AT163" s="384"/>
      <c r="AU163" s="148"/>
      <c r="AV163" s="38"/>
      <c r="AW163" s="211"/>
      <c r="AX163" s="202"/>
      <c r="AY163" s="211"/>
      <c r="AZ163" s="211"/>
      <c r="BA163" s="211"/>
      <c r="BB163" s="211"/>
      <c r="BC163" s="211"/>
      <c r="BD163" s="199"/>
      <c r="BE163" s="199"/>
    </row>
    <row r="164" spans="1:57" ht="12" customHeight="1"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s="385" t="s">
        <v>626</v>
      </c>
      <c r="AI164" s="385"/>
      <c r="AJ164" s="385"/>
      <c r="AK164" s="385"/>
      <c r="AL164" s="385"/>
      <c r="AM164" s="385"/>
      <c r="AN164" s="385"/>
      <c r="AO164" s="385"/>
      <c r="AP164" s="385"/>
      <c r="AQ164" s="385"/>
      <c r="AR164" s="385"/>
      <c r="AS164" s="385"/>
      <c r="AT164" s="385"/>
      <c r="AU164"/>
      <c r="AV164" s="38"/>
      <c r="AW164" s="211"/>
      <c r="AX164" s="202"/>
      <c r="AY164" s="211"/>
      <c r="AZ164" s="211"/>
      <c r="BA164" s="211"/>
      <c r="BB164" s="211"/>
      <c r="BC164" s="211"/>
      <c r="BD164" s="199"/>
      <c r="BE164" s="199"/>
    </row>
    <row r="165" spans="1:57" ht="12" customHeight="1"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s="386" t="str">
        <f>IF(AI166+AL166+AO166+AR166=AP162,"","A SAISIR")</f>
        <v/>
      </c>
      <c r="AI165" s="387" t="s">
        <v>627</v>
      </c>
      <c r="AJ165" s="387"/>
      <c r="AK165" s="387"/>
      <c r="AL165" s="387" t="s">
        <v>33</v>
      </c>
      <c r="AM165" s="387"/>
      <c r="AN165" s="387"/>
      <c r="AO165" s="387" t="s">
        <v>26</v>
      </c>
      <c r="AP165" s="387"/>
      <c r="AQ165" s="387"/>
      <c r="AR165" s="388" t="s">
        <v>27</v>
      </c>
      <c r="AS165" s="388"/>
      <c r="AT165" s="388"/>
      <c r="AU165"/>
      <c r="AV165" s="38"/>
      <c r="AW165" s="211"/>
      <c r="AX165" s="202"/>
      <c r="AY165" s="211"/>
      <c r="AZ165" s="211"/>
      <c r="BA165" s="211"/>
      <c r="BB165" s="211"/>
      <c r="BC165" s="211"/>
      <c r="BD165" s="199"/>
      <c r="BE165" s="199"/>
    </row>
    <row r="166" spans="1:57" ht="12" customHeight="1"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s="386"/>
      <c r="AI166" s="389"/>
      <c r="AJ166" s="389"/>
      <c r="AK166" s="389"/>
      <c r="AL166" s="389"/>
      <c r="AM166" s="389"/>
      <c r="AN166" s="389"/>
      <c r="AO166" s="389"/>
      <c r="AP166" s="389"/>
      <c r="AQ166" s="389"/>
      <c r="AR166" s="390"/>
      <c r="AS166" s="390"/>
      <c r="AT166" s="390"/>
      <c r="AU166"/>
      <c r="AV166" s="38"/>
      <c r="AW166" s="211"/>
      <c r="AX166" s="202"/>
      <c r="AY166" s="211"/>
      <c r="AZ166" s="211"/>
      <c r="BA166" s="211"/>
      <c r="BB166" s="211"/>
      <c r="BC166" s="211"/>
      <c r="BD166" s="199"/>
      <c r="BE166" s="199"/>
    </row>
    <row r="167" spans="1:57" ht="12" customHeight="1"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s="386"/>
      <c r="AI167" s="389"/>
      <c r="AJ167" s="389"/>
      <c r="AK167" s="389"/>
      <c r="AL167" s="389"/>
      <c r="AM167" s="389"/>
      <c r="AN167" s="389"/>
      <c r="AO167" s="389"/>
      <c r="AP167" s="389"/>
      <c r="AQ167" s="389"/>
      <c r="AR167" s="390"/>
      <c r="AS167" s="390"/>
      <c r="AT167" s="390"/>
      <c r="AU167"/>
      <c r="AV167" s="38"/>
      <c r="AW167" s="211"/>
      <c r="AX167" s="202"/>
      <c r="AY167" s="211"/>
      <c r="AZ167" s="211"/>
      <c r="BA167" s="211"/>
      <c r="BB167" s="211"/>
      <c r="BC167" s="211"/>
      <c r="BD167" s="199"/>
      <c r="BE167" s="199"/>
    </row>
    <row r="168" spans="1:57" ht="12" customHeight="1"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s="379" t="s">
        <v>628</v>
      </c>
      <c r="AI168" s="379"/>
      <c r="AJ168" s="379"/>
      <c r="AK168" s="380"/>
      <c r="AL168" s="380"/>
      <c r="AM168" s="380"/>
      <c r="AN168" s="380"/>
      <c r="AO168" s="380"/>
      <c r="AP168" s="380"/>
      <c r="AQ168" s="380"/>
      <c r="AR168" s="380"/>
      <c r="AS168" s="380"/>
      <c r="AT168" s="380"/>
      <c r="AU168"/>
      <c r="AV168" s="38"/>
      <c r="AW168" s="211"/>
      <c r="AX168" s="202"/>
      <c r="AY168" s="211"/>
      <c r="AZ168" s="211"/>
      <c r="BA168" s="211"/>
      <c r="BB168" s="211"/>
      <c r="BC168" s="211"/>
      <c r="BD168" s="199"/>
      <c r="BE168" s="199"/>
    </row>
    <row r="169" spans="1:57" ht="12" customHeight="1"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s="379"/>
      <c r="AI169" s="379"/>
      <c r="AJ169" s="379"/>
      <c r="AK169" s="380"/>
      <c r="AL169" s="380"/>
      <c r="AM169" s="380"/>
      <c r="AN169" s="380"/>
      <c r="AO169" s="380"/>
      <c r="AP169" s="380"/>
      <c r="AQ169" s="380"/>
      <c r="AR169" s="380"/>
      <c r="AS169" s="380"/>
      <c r="AT169" s="380"/>
      <c r="AU169"/>
      <c r="AV169" s="38"/>
      <c r="AW169" s="211"/>
      <c r="AX169" s="202"/>
      <c r="AY169" s="211"/>
      <c r="AZ169" s="211"/>
      <c r="BA169" s="211"/>
      <c r="BB169" s="211"/>
      <c r="BC169" s="211"/>
      <c r="BD169" s="199"/>
      <c r="BE169" s="199"/>
    </row>
    <row r="170" spans="1:57" ht="12" customHeight="1" x14ac:dyDescent="0.25">
      <c r="A170"/>
      <c r="B170" s="74" t="s">
        <v>555</v>
      </c>
      <c r="C170"/>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79"/>
      <c r="AI170" s="379"/>
      <c r="AJ170" s="379"/>
      <c r="AK170" s="380"/>
      <c r="AL170" s="380"/>
      <c r="AM170" s="380"/>
      <c r="AN170" s="380"/>
      <c r="AO170" s="380"/>
      <c r="AP170" s="380"/>
      <c r="AQ170" s="380"/>
      <c r="AR170" s="380"/>
      <c r="AS170" s="380"/>
      <c r="AT170" s="380"/>
      <c r="AU170" s="38"/>
      <c r="AV170" s="38"/>
      <c r="AW170" s="211"/>
      <c r="AX170" s="202"/>
      <c r="AY170" s="211"/>
      <c r="AZ170" s="211"/>
      <c r="BA170" s="211"/>
      <c r="BB170" s="211"/>
      <c r="BC170" s="211"/>
      <c r="BD170" s="199"/>
      <c r="BE170" s="199"/>
    </row>
    <row r="171" spans="1:57" ht="12" customHeight="1" x14ac:dyDescent="0.25">
      <c r="A171"/>
      <c r="B171" s="74" t="s">
        <v>556</v>
      </c>
      <c r="C171"/>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211"/>
      <c r="AX171" s="202"/>
      <c r="AY171" s="211"/>
      <c r="AZ171" s="211"/>
      <c r="BA171" s="211"/>
      <c r="BB171" s="211"/>
      <c r="BC171" s="211"/>
      <c r="BD171" s="199"/>
      <c r="BE171" s="199"/>
    </row>
    <row r="172" spans="1:57" ht="12" customHeight="1"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s="211"/>
      <c r="AX172" s="213" t="s">
        <v>629</v>
      </c>
      <c r="AY172" s="211"/>
      <c r="AZ172" s="211"/>
      <c r="BA172" s="211"/>
      <c r="BB172" s="211"/>
      <c r="BC172" s="211"/>
      <c r="BD172" s="199"/>
      <c r="BE172" s="199"/>
    </row>
    <row r="173" spans="1:57" ht="12" customHeight="1"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s="211"/>
      <c r="AX173" s="213" t="s">
        <v>630</v>
      </c>
      <c r="AY173" s="211"/>
      <c r="AZ173" s="211"/>
      <c r="BA173" s="211"/>
      <c r="BB173" s="211"/>
      <c r="BC173" s="211"/>
      <c r="BD173" s="199"/>
      <c r="BE173" s="199"/>
    </row>
    <row r="174" spans="1:57" ht="12" customHeight="1" x14ac:dyDescent="0.25">
      <c r="A174" s="244" t="s">
        <v>631</v>
      </c>
      <c r="B174" s="244"/>
      <c r="C174" s="244"/>
      <c r="D174" s="244"/>
      <c r="E174" s="244"/>
      <c r="F174" s="244"/>
      <c r="G174" s="244"/>
      <c r="H174" s="244"/>
      <c r="I174" s="244"/>
      <c r="J174" s="244"/>
      <c r="K174" s="244"/>
      <c r="L174" s="244"/>
      <c r="M174" s="244"/>
      <c r="N174" s="244"/>
      <c r="O174" s="244"/>
      <c r="P174" s="244"/>
      <c r="Q174" s="244"/>
      <c r="R174" s="244"/>
      <c r="S174" s="244"/>
      <c r="T174" s="244"/>
      <c r="U174" s="244"/>
      <c r="V174" s="244"/>
      <c r="W174" s="244"/>
      <c r="X174" s="244"/>
      <c r="Y174" s="244"/>
      <c r="Z174" s="244"/>
      <c r="AA174" s="244"/>
      <c r="AB174" s="244"/>
      <c r="AC174" s="244"/>
      <c r="AD174" s="244"/>
      <c r="AE174" s="244"/>
      <c r="AF174" s="244"/>
      <c r="AG174" s="244"/>
      <c r="AH174" s="244"/>
      <c r="AI174" s="244"/>
      <c r="AJ174" s="244"/>
      <c r="AK174" s="244"/>
      <c r="AL174" s="244"/>
      <c r="AM174" s="244"/>
      <c r="AN174" s="244"/>
      <c r="AO174" s="244"/>
      <c r="AP174" s="244"/>
      <c r="AQ174" s="244"/>
      <c r="AR174" s="244"/>
      <c r="AS174" s="244"/>
      <c r="AT174" s="244"/>
      <c r="AU174" s="244"/>
      <c r="AV174" s="244"/>
      <c r="AW174" s="211"/>
      <c r="AX174" s="213" t="s">
        <v>632</v>
      </c>
      <c r="AY174" s="211"/>
      <c r="AZ174" s="211"/>
      <c r="BA174" s="211"/>
      <c r="BB174" s="211"/>
      <c r="BC174" s="211"/>
      <c r="BD174" s="199"/>
      <c r="BE174" s="199"/>
    </row>
    <row r="175" spans="1:57" ht="12" customHeight="1" x14ac:dyDescent="0.25">
      <c r="AQ175" s="168"/>
      <c r="AR175" s="168"/>
      <c r="AS175" s="168"/>
      <c r="AT175" s="168"/>
      <c r="AU175" s="168"/>
      <c r="AV175" s="168"/>
      <c r="AW175" s="36"/>
      <c r="AX175" s="211"/>
      <c r="AY175" s="211"/>
      <c r="AZ175" s="211"/>
      <c r="BA175" s="211"/>
      <c r="BB175" s="211"/>
      <c r="BC175" s="211"/>
      <c r="BD175" s="199"/>
      <c r="BE175" s="199"/>
    </row>
    <row r="176" spans="1:57" ht="12" customHeight="1" x14ac:dyDescent="0.25">
      <c r="AQ176" s="168"/>
      <c r="AR176" s="240" t="s">
        <v>143</v>
      </c>
      <c r="AS176" s="240"/>
      <c r="AT176" s="240"/>
      <c r="AU176" s="240"/>
      <c r="AW176" s="211"/>
      <c r="AX176" s="211"/>
      <c r="AY176" s="211"/>
      <c r="AZ176" s="211"/>
      <c r="BA176" s="211"/>
      <c r="BB176" s="211"/>
      <c r="BC176" s="211"/>
      <c r="BD176" s="199"/>
      <c r="BE176" s="199"/>
    </row>
    <row r="177" spans="43:57" ht="12" customHeight="1" x14ac:dyDescent="0.25">
      <c r="AQ177" s="168"/>
      <c r="AR177" s="240"/>
      <c r="AS177" s="240"/>
      <c r="AT177" s="240"/>
      <c r="AU177" s="240"/>
      <c r="AW177" s="211"/>
      <c r="AX177" s="211"/>
      <c r="AY177" s="211"/>
      <c r="AZ177" s="211"/>
      <c r="BA177" s="211"/>
      <c r="BB177" s="211"/>
      <c r="BC177" s="211"/>
      <c r="BD177" s="199"/>
      <c r="BE177" s="199"/>
    </row>
    <row r="178" spans="43:57" x14ac:dyDescent="0.25">
      <c r="AW178" s="211"/>
      <c r="AX178" s="211"/>
      <c r="AY178" s="211"/>
      <c r="AZ178" s="211"/>
      <c r="BA178" s="211"/>
      <c r="BB178" s="211"/>
      <c r="BC178" s="211"/>
      <c r="BD178" s="199"/>
      <c r="BE178" s="199"/>
    </row>
  </sheetData>
  <mergeCells count="201">
    <mergeCell ref="A1:C3"/>
    <mergeCell ref="D1:AM3"/>
    <mergeCell ref="AN1:AV3"/>
    <mergeCell ref="A4:AV6"/>
    <mergeCell ref="B7:AU11"/>
    <mergeCell ref="E14:AU16"/>
    <mergeCell ref="AX14:AY15"/>
    <mergeCell ref="AZ14:BA15"/>
    <mergeCell ref="BB14:BC15"/>
    <mergeCell ref="F18:N19"/>
    <mergeCell ref="P18:Q19"/>
    <mergeCell ref="W18:AE19"/>
    <mergeCell ref="AG18:AK19"/>
    <mergeCell ref="AX18:AY19"/>
    <mergeCell ref="AZ18:BA19"/>
    <mergeCell ref="BB18:BC19"/>
    <mergeCell ref="F21:N22"/>
    <mergeCell ref="P21:AU22"/>
    <mergeCell ref="AZ21:BA22"/>
    <mergeCell ref="F24:N25"/>
    <mergeCell ref="P24:AU25"/>
    <mergeCell ref="F27:N28"/>
    <mergeCell ref="P27:AU28"/>
    <mergeCell ref="F30:N31"/>
    <mergeCell ref="P30:AU31"/>
    <mergeCell ref="F33:N34"/>
    <mergeCell ref="P33:AU34"/>
    <mergeCell ref="F36:N37"/>
    <mergeCell ref="P36:Q37"/>
    <mergeCell ref="R36:V37"/>
    <mergeCell ref="A38:AV38"/>
    <mergeCell ref="A39:C41"/>
    <mergeCell ref="D39:AM41"/>
    <mergeCell ref="AN39:AV41"/>
    <mergeCell ref="E44:AU46"/>
    <mergeCell ref="D49:F51"/>
    <mergeCell ref="H49:AK51"/>
    <mergeCell ref="AM49:AO51"/>
    <mergeCell ref="D54:F56"/>
    <mergeCell ref="H54:AK56"/>
    <mergeCell ref="AM54:AO56"/>
    <mergeCell ref="D59:F61"/>
    <mergeCell ref="H59:AK61"/>
    <mergeCell ref="AM59:AO61"/>
    <mergeCell ref="D64:F66"/>
    <mergeCell ref="H64:AK66"/>
    <mergeCell ref="AM64:AO66"/>
    <mergeCell ref="H70:AO72"/>
    <mergeCell ref="AX85:AY86"/>
    <mergeCell ref="AZ85:BA86"/>
    <mergeCell ref="BB85:BC86"/>
    <mergeCell ref="BD85:BE86"/>
    <mergeCell ref="A88:AV88"/>
    <mergeCell ref="A89:C91"/>
    <mergeCell ref="D89:AM91"/>
    <mergeCell ref="AN89:AV91"/>
    <mergeCell ref="E94:Q96"/>
    <mergeCell ref="V94:Z96"/>
    <mergeCell ref="AA94:AA96"/>
    <mergeCell ref="AB94:AD96"/>
    <mergeCell ref="AE94:AE96"/>
    <mergeCell ref="AF94:AH96"/>
    <mergeCell ref="AI94:AI96"/>
    <mergeCell ref="AJ94:AL96"/>
    <mergeCell ref="AM94:AM96"/>
    <mergeCell ref="AN94:AP96"/>
    <mergeCell ref="AQ94:AQ96"/>
    <mergeCell ref="AR94:AT96"/>
    <mergeCell ref="B98:F103"/>
    <mergeCell ref="H98:V99"/>
    <mergeCell ref="W98:X99"/>
    <mergeCell ref="AA98:AO99"/>
    <mergeCell ref="AP98:AQ99"/>
    <mergeCell ref="AS98:AU103"/>
    <mergeCell ref="AX98:AY99"/>
    <mergeCell ref="H100:V101"/>
    <mergeCell ref="W100:X101"/>
    <mergeCell ref="AA100:AO101"/>
    <mergeCell ref="AP100:AQ101"/>
    <mergeCell ref="AX100:AY101"/>
    <mergeCell ref="H102:V103"/>
    <mergeCell ref="W102:X103"/>
    <mergeCell ref="AA102:AO103"/>
    <mergeCell ref="AP102:AQ103"/>
    <mergeCell ref="AX102:AY103"/>
    <mergeCell ref="B105:F108"/>
    <mergeCell ref="H105:V106"/>
    <mergeCell ref="W105:X106"/>
    <mergeCell ref="AA105:AO106"/>
    <mergeCell ref="AP105:AQ106"/>
    <mergeCell ref="AS105:AU108"/>
    <mergeCell ref="AX105:AY106"/>
    <mergeCell ref="H107:V108"/>
    <mergeCell ref="W107:X108"/>
    <mergeCell ref="AA107:AO108"/>
    <mergeCell ref="AP107:AQ108"/>
    <mergeCell ref="AX107:AY108"/>
    <mergeCell ref="B110:F115"/>
    <mergeCell ref="H110:V111"/>
    <mergeCell ref="W110:X111"/>
    <mergeCell ref="AA110:AO111"/>
    <mergeCell ref="AP110:AQ111"/>
    <mergeCell ref="AS110:AU115"/>
    <mergeCell ref="AX110:AY111"/>
    <mergeCell ref="H112:V113"/>
    <mergeCell ref="W112:X113"/>
    <mergeCell ref="AA112:AO113"/>
    <mergeCell ref="AP112:AQ113"/>
    <mergeCell ref="AX112:AY113"/>
    <mergeCell ref="H114:V115"/>
    <mergeCell ref="W114:X115"/>
    <mergeCell ref="AA114:AO115"/>
    <mergeCell ref="AP114:AQ115"/>
    <mergeCell ref="AX114:AY115"/>
    <mergeCell ref="AA117:AF118"/>
    <mergeCell ref="AG117:AH118"/>
    <mergeCell ref="AJ117:AO118"/>
    <mergeCell ref="AP117:AQ118"/>
    <mergeCell ref="AS117:AU122"/>
    <mergeCell ref="AX117:AY118"/>
    <mergeCell ref="AZ117:BA118"/>
    <mergeCell ref="H119:X120"/>
    <mergeCell ref="AA119:AC120"/>
    <mergeCell ref="AD119:AE120"/>
    <mergeCell ref="AG119:AI120"/>
    <mergeCell ref="AJ119:AK120"/>
    <mergeCell ref="AM119:AO120"/>
    <mergeCell ref="AP119:AQ120"/>
    <mergeCell ref="AX119:AY120"/>
    <mergeCell ref="AZ119:BA120"/>
    <mergeCell ref="BB119:BC120"/>
    <mergeCell ref="H121:V122"/>
    <mergeCell ref="W121:X122"/>
    <mergeCell ref="AA121:AO122"/>
    <mergeCell ref="AP121:AQ122"/>
    <mergeCell ref="AX121:AY122"/>
    <mergeCell ref="B124:F129"/>
    <mergeCell ref="H124:V125"/>
    <mergeCell ref="W124:X125"/>
    <mergeCell ref="AA124:AO125"/>
    <mergeCell ref="AP124:AQ125"/>
    <mergeCell ref="AS124:AU130"/>
    <mergeCell ref="AX124:AY125"/>
    <mergeCell ref="H126:V127"/>
    <mergeCell ref="W126:X127"/>
    <mergeCell ref="AA127:AM128"/>
    <mergeCell ref="AN127:AQ128"/>
    <mergeCell ref="H128:V129"/>
    <mergeCell ref="W128:X129"/>
    <mergeCell ref="AA129:AO130"/>
    <mergeCell ref="AP129:AQ130"/>
    <mergeCell ref="AX129:AY130"/>
    <mergeCell ref="B117:F122"/>
    <mergeCell ref="H117:X118"/>
    <mergeCell ref="BB131:BE132"/>
    <mergeCell ref="A132:AV132"/>
    <mergeCell ref="A133:AV133"/>
    <mergeCell ref="A134:C136"/>
    <mergeCell ref="D134:AM136"/>
    <mergeCell ref="AN134:AV136"/>
    <mergeCell ref="E139:N141"/>
    <mergeCell ref="Q139:X141"/>
    <mergeCell ref="Z139:AB141"/>
    <mergeCell ref="AC139:AE141"/>
    <mergeCell ref="AH139:AT141"/>
    <mergeCell ref="AH143:AT154"/>
    <mergeCell ref="H151:I151"/>
    <mergeCell ref="J151:K151"/>
    <mergeCell ref="H152:I152"/>
    <mergeCell ref="J152:K152"/>
    <mergeCell ref="H153:I153"/>
    <mergeCell ref="J153:K153"/>
    <mergeCell ref="H154:I154"/>
    <mergeCell ref="J154:K154"/>
    <mergeCell ref="H155:I155"/>
    <mergeCell ref="J155:K155"/>
    <mergeCell ref="H156:I156"/>
    <mergeCell ref="J156:K156"/>
    <mergeCell ref="AH156:AT157"/>
    <mergeCell ref="H157:I157"/>
    <mergeCell ref="J157:K157"/>
    <mergeCell ref="AH158:AN159"/>
    <mergeCell ref="AP158:AT159"/>
    <mergeCell ref="AH168:AJ170"/>
    <mergeCell ref="AK168:AT170"/>
    <mergeCell ref="A174:AV174"/>
    <mergeCell ref="AR176:AU177"/>
    <mergeCell ref="AH160:AN161"/>
    <mergeCell ref="AP160:AT161"/>
    <mergeCell ref="AH162:AN163"/>
    <mergeCell ref="AP162:AT163"/>
    <mergeCell ref="AH164:AT164"/>
    <mergeCell ref="AH165:AH167"/>
    <mergeCell ref="AI165:AK165"/>
    <mergeCell ref="AL165:AN165"/>
    <mergeCell ref="AO165:AQ165"/>
    <mergeCell ref="AR165:AT165"/>
    <mergeCell ref="AI166:AK167"/>
    <mergeCell ref="AL166:AN167"/>
    <mergeCell ref="AO166:AQ167"/>
    <mergeCell ref="AR166:AT167"/>
  </mergeCells>
  <conditionalFormatting sqref="H70">
    <cfRule type="cellIs" dxfId="73" priority="3" operator="equal">
      <formula>"Projet rejeté"</formula>
    </cfRule>
  </conditionalFormatting>
  <conditionalFormatting sqref="AA98:AQ99">
    <cfRule type="expression" dxfId="72" priority="6">
      <formula>$W98="Non"</formula>
    </cfRule>
  </conditionalFormatting>
  <conditionalFormatting sqref="AA102:AO103">
    <cfRule type="expression" dxfId="71" priority="7">
      <formula>$W102="Non"</formula>
    </cfRule>
  </conditionalFormatting>
  <conditionalFormatting sqref="AA105:AO108">
    <cfRule type="expression" dxfId="70" priority="8">
      <formula>$W105="Non"</formula>
    </cfRule>
  </conditionalFormatting>
  <conditionalFormatting sqref="AA110:AO115">
    <cfRule type="expression" dxfId="69" priority="9">
      <formula>$W110="Non"</formula>
    </cfRule>
  </conditionalFormatting>
  <conditionalFormatting sqref="AP129:AQ130">
    <cfRule type="expression" dxfId="68" priority="10">
      <formula>$W129="Non"</formula>
    </cfRule>
  </conditionalFormatting>
  <conditionalFormatting sqref="AA124:AO125">
    <cfRule type="expression" dxfId="67" priority="11">
      <formula>$W124="Non"</formula>
    </cfRule>
  </conditionalFormatting>
  <conditionalFormatting sqref="AA121:AO122">
    <cfRule type="expression" dxfId="66" priority="12">
      <formula>$W121="Non"</formula>
    </cfRule>
  </conditionalFormatting>
  <conditionalFormatting sqref="AP121:AQ122">
    <cfRule type="expression" dxfId="65" priority="13">
      <formula>$W121="Non"</formula>
    </cfRule>
  </conditionalFormatting>
  <conditionalFormatting sqref="AP124:AQ125">
    <cfRule type="expression" dxfId="64" priority="14">
      <formula>$W124="Non"</formula>
    </cfRule>
  </conditionalFormatting>
  <conditionalFormatting sqref="AP158:AT159">
    <cfRule type="cellIs" dxfId="63" priority="15" operator="equal">
      <formula>0</formula>
    </cfRule>
  </conditionalFormatting>
  <conditionalFormatting sqref="W105:X106">
    <cfRule type="cellIs" dxfId="62" priority="16" operator="equal">
      <formula>0</formula>
    </cfRule>
  </conditionalFormatting>
  <conditionalFormatting sqref="W105:X106">
    <cfRule type="cellIs" dxfId="61" priority="17" operator="equal">
      <formula>"oui"</formula>
    </cfRule>
  </conditionalFormatting>
  <conditionalFormatting sqref="W107:X108">
    <cfRule type="cellIs" dxfId="60" priority="18" operator="equal">
      <formula>0</formula>
    </cfRule>
  </conditionalFormatting>
  <conditionalFormatting sqref="W107:X108">
    <cfRule type="cellIs" dxfId="59" priority="19" operator="equal">
      <formula>"oui"</formula>
    </cfRule>
  </conditionalFormatting>
  <conditionalFormatting sqref="W110:X111">
    <cfRule type="cellIs" dxfId="58" priority="20" operator="equal">
      <formula>0</formula>
    </cfRule>
  </conditionalFormatting>
  <conditionalFormatting sqref="W110:X111">
    <cfRule type="cellIs" dxfId="57" priority="21" operator="equal">
      <formula>"oui"</formula>
    </cfRule>
  </conditionalFormatting>
  <conditionalFormatting sqref="W112:X113">
    <cfRule type="cellIs" dxfId="56" priority="22" operator="equal">
      <formula>0</formula>
    </cfRule>
  </conditionalFormatting>
  <conditionalFormatting sqref="W112:X113">
    <cfRule type="cellIs" dxfId="55" priority="23" operator="equal">
      <formula>"oui"</formula>
    </cfRule>
  </conditionalFormatting>
  <conditionalFormatting sqref="W114:X115">
    <cfRule type="cellIs" dxfId="54" priority="24" operator="equal">
      <formula>0</formula>
    </cfRule>
  </conditionalFormatting>
  <conditionalFormatting sqref="W114:X115">
    <cfRule type="cellIs" dxfId="53" priority="25" operator="equal">
      <formula>"oui"</formula>
    </cfRule>
  </conditionalFormatting>
  <conditionalFormatting sqref="W121:X122">
    <cfRule type="cellIs" dxfId="52" priority="26" operator="equal">
      <formula>0</formula>
    </cfRule>
  </conditionalFormatting>
  <conditionalFormatting sqref="W121:X122">
    <cfRule type="cellIs" dxfId="51" priority="27" operator="equal">
      <formula>"oui"</formula>
    </cfRule>
  </conditionalFormatting>
  <conditionalFormatting sqref="W124:X125">
    <cfRule type="cellIs" dxfId="50" priority="28" operator="equal">
      <formula>0</formula>
    </cfRule>
  </conditionalFormatting>
  <conditionalFormatting sqref="W124:X125">
    <cfRule type="cellIs" dxfId="49" priority="29" operator="equal">
      <formula>"oui"</formula>
    </cfRule>
  </conditionalFormatting>
  <conditionalFormatting sqref="W126:X127">
    <cfRule type="cellIs" dxfId="48" priority="30" operator="equal">
      <formula>0</formula>
    </cfRule>
  </conditionalFormatting>
  <conditionalFormatting sqref="W126:X127">
    <cfRule type="cellIs" dxfId="47" priority="31" operator="equal">
      <formula>"oui"</formula>
    </cfRule>
  </conditionalFormatting>
  <conditionalFormatting sqref="W128:X129">
    <cfRule type="cellIs" dxfId="46" priority="32" operator="equal">
      <formula>0</formula>
    </cfRule>
  </conditionalFormatting>
  <conditionalFormatting sqref="W128:X129">
    <cfRule type="cellIs" dxfId="45" priority="33" operator="equal">
      <formula>"oui"</formula>
    </cfRule>
  </conditionalFormatting>
  <conditionalFormatting sqref="AP102:AQ103">
    <cfRule type="expression" dxfId="44" priority="34">
      <formula>$W102="Non"</formula>
    </cfRule>
  </conditionalFormatting>
  <conditionalFormatting sqref="AP105:AQ106">
    <cfRule type="expression" dxfId="43" priority="35">
      <formula>$W105="Non"</formula>
    </cfRule>
  </conditionalFormatting>
  <conditionalFormatting sqref="AP107:AQ108">
    <cfRule type="expression" dxfId="42" priority="36">
      <formula>$W107="Non"</formula>
    </cfRule>
  </conditionalFormatting>
  <conditionalFormatting sqref="AP110:AQ111">
    <cfRule type="expression" dxfId="41" priority="37">
      <formula>$W110="Non"</formula>
    </cfRule>
  </conditionalFormatting>
  <conditionalFormatting sqref="AP112:AQ113">
    <cfRule type="expression" dxfId="40" priority="38">
      <formula>$W112="Non"</formula>
    </cfRule>
  </conditionalFormatting>
  <conditionalFormatting sqref="AP114:AQ115">
    <cfRule type="expression" dxfId="39" priority="39">
      <formula>$W114="Non"</formula>
    </cfRule>
  </conditionalFormatting>
  <conditionalFormatting sqref="AG117:AH118">
    <cfRule type="expression" dxfId="38" priority="40">
      <formula>$W117="Non"</formula>
    </cfRule>
  </conditionalFormatting>
  <conditionalFormatting sqref="AD119:AE120">
    <cfRule type="expression" dxfId="37" priority="41">
      <formula>$W119="Non"</formula>
    </cfRule>
  </conditionalFormatting>
  <conditionalFormatting sqref="AJ119:AK120">
    <cfRule type="expression" dxfId="36" priority="42">
      <formula>$W119="Non"</formula>
    </cfRule>
  </conditionalFormatting>
  <conditionalFormatting sqref="AP117:AQ118">
    <cfRule type="expression" dxfId="35" priority="43">
      <formula>$W117="Non"</formula>
    </cfRule>
  </conditionalFormatting>
  <conditionalFormatting sqref="AP119:AQ120">
    <cfRule type="expression" dxfId="34" priority="44">
      <formula>$W119="Non"</formula>
    </cfRule>
  </conditionalFormatting>
  <conditionalFormatting sqref="AH168">
    <cfRule type="expression" dxfId="33" priority="46">
      <formula>$AP$158="refusée"</formula>
    </cfRule>
  </conditionalFormatting>
  <conditionalFormatting sqref="AK168">
    <cfRule type="expression" dxfId="32" priority="47">
      <formula>$AP$158="refusée"</formula>
    </cfRule>
  </conditionalFormatting>
  <conditionalFormatting sqref="AH165:AH167">
    <cfRule type="cellIs" dxfId="31" priority="48" operator="equal">
      <formula>"A saisir"</formula>
    </cfRule>
  </conditionalFormatting>
  <conditionalFormatting sqref="W100:X101">
    <cfRule type="cellIs" dxfId="30" priority="49" operator="equal">
      <formula>0</formula>
    </cfRule>
  </conditionalFormatting>
  <conditionalFormatting sqref="W100:X101">
    <cfRule type="cellIs" dxfId="29" priority="50" operator="equal">
      <formula>"oui"</formula>
    </cfRule>
  </conditionalFormatting>
  <conditionalFormatting sqref="AA100:AO101">
    <cfRule type="expression" dxfId="28" priority="51">
      <formula>$W100="Non"</formula>
    </cfRule>
  </conditionalFormatting>
  <conditionalFormatting sqref="AP100:AQ101">
    <cfRule type="expression" dxfId="27" priority="52">
      <formula>$W100="Non"</formula>
    </cfRule>
  </conditionalFormatting>
  <dataValidations count="3">
    <dataValidation type="list" allowBlank="1" showInputMessage="1" showErrorMessage="1" sqref="AP158:AT159" xr:uid="{00000000-0002-0000-0900-000000000000}">
      <formula1>$AX$172:$AX$174</formula1>
      <formula2>0</formula2>
    </dataValidation>
    <dataValidation type="list" allowBlank="1" showInputMessage="1" showErrorMessage="1" sqref="AM49 AM54 AM59 AM64" xr:uid="{00000000-0002-0000-0900-000001000000}">
      <formula1>$AZ$2:$AZ$3</formula1>
      <formula2>0</formula2>
    </dataValidation>
    <dataValidation type="list" allowBlank="1" showInputMessage="1" showErrorMessage="1" sqref="AP98:AQ103 AP105:AQ108 AP110:AQ115 AG117:AH118 AP117:AQ122 AD119:AE120 AJ119:AK120 AP124:AQ125 AP129:AQ130" xr:uid="{00000000-0002-0000-0900-000002000000}">
      <formula1>$AY$133:$AY$137</formula1>
      <formula2>0</formula2>
    </dataValidation>
  </dataValidations>
  <hyperlinks>
    <hyperlink ref="AR176" location="'Page de garde'!A1" display="Page 1" xr:uid="{00000000-0004-0000-0900-000000000000}"/>
  </hyperlinks>
  <pageMargins left="0.70833333333333304" right="0.70833333333333304" top="0.74791666666666701" bottom="0.74791666666666701" header="0.51180555555555496" footer="0.51180555555555496"/>
  <pageSetup paperSize="9" firstPageNumber="0" fitToHeight="2" orientation="portrait" r:id="rId1"/>
  <rowBreaks count="1" manualBreakCount="1">
    <brk id="8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M121"/>
  <sheetViews>
    <sheetView showGridLines="0" zoomScale="98" zoomScaleNormal="98" workbookViewId="0">
      <pane ySplit="3" topLeftCell="A13" activePane="bottomLeft" state="frozen"/>
      <selection pane="bottomLeft" activeCell="U26" sqref="U26:V27"/>
    </sheetView>
  </sheetViews>
  <sheetFormatPr baseColWidth="10" defaultColWidth="9.140625" defaultRowHeight="15" x14ac:dyDescent="0.25"/>
  <cols>
    <col min="1" max="48" width="2.7109375"/>
    <col min="49" max="57" width="0" style="169" hidden="1"/>
    <col min="58" max="1025" width="0" hidden="1"/>
  </cols>
  <sheetData>
    <row r="1" spans="1:57 1027:1027" ht="12" customHeight="1" x14ac:dyDescent="0.25">
      <c r="A1" s="235"/>
      <c r="B1" s="235"/>
      <c r="C1" s="235"/>
      <c r="D1" s="236" t="str">
        <f>'Page de garde'!D1:AM3</f>
        <v>Appel à projets commun 2020</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440" t="s">
        <v>503</v>
      </c>
      <c r="AO1" s="440"/>
      <c r="AP1" s="440"/>
      <c r="AQ1" s="440"/>
      <c r="AR1" s="440"/>
      <c r="AS1" s="440"/>
      <c r="AT1" s="440"/>
      <c r="AU1" s="440"/>
      <c r="AV1" s="440"/>
      <c r="AW1"/>
      <c r="AX1"/>
      <c r="AY1"/>
      <c r="AZ1"/>
      <c r="BA1"/>
      <c r="BB1"/>
      <c r="BC1"/>
      <c r="BD1"/>
      <c r="BE1"/>
      <c r="AMM1" t="s">
        <v>555</v>
      </c>
    </row>
    <row r="2" spans="1:57 1027:1027" ht="12" customHeight="1" x14ac:dyDescent="0.25">
      <c r="A2" s="235"/>
      <c r="B2" s="235"/>
      <c r="C2" s="235"/>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440"/>
      <c r="AO2" s="440"/>
      <c r="AP2" s="440"/>
      <c r="AQ2" s="440"/>
      <c r="AR2" s="440"/>
      <c r="AS2" s="440"/>
      <c r="AT2" s="440"/>
      <c r="AU2" s="440"/>
      <c r="AV2" s="440"/>
      <c r="AW2"/>
      <c r="AX2"/>
      <c r="AY2"/>
      <c r="AZ2"/>
      <c r="BA2"/>
      <c r="BB2"/>
      <c r="BC2"/>
      <c r="BD2"/>
      <c r="BE2"/>
      <c r="AMM2" t="s">
        <v>556</v>
      </c>
    </row>
    <row r="3" spans="1:57 1027:1027" ht="12" customHeight="1" x14ac:dyDescent="0.25">
      <c r="A3" s="235"/>
      <c r="B3" s="235"/>
      <c r="C3" s="235"/>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440"/>
      <c r="AO3" s="440"/>
      <c r="AP3" s="440"/>
      <c r="AQ3" s="440"/>
      <c r="AR3" s="440"/>
      <c r="AS3" s="440"/>
      <c r="AT3" s="440"/>
      <c r="AU3" s="440"/>
      <c r="AV3" s="440"/>
      <c r="AW3"/>
      <c r="AX3"/>
      <c r="AY3"/>
      <c r="AZ3"/>
      <c r="BA3"/>
      <c r="BB3"/>
      <c r="BC3"/>
      <c r="BD3"/>
      <c r="BE3"/>
    </row>
    <row r="5" spans="1:57 1027:1027" ht="12" customHeight="1" x14ac:dyDescent="0.25">
      <c r="A5" s="237" t="s">
        <v>82</v>
      </c>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c r="AX5"/>
      <c r="AY5"/>
      <c r="AZ5"/>
      <c r="BA5"/>
      <c r="BB5"/>
      <c r="BC5"/>
      <c r="BD5"/>
      <c r="BE5"/>
    </row>
    <row r="6" spans="1:57 1027:1027" ht="12" customHeight="1" x14ac:dyDescent="0.25">
      <c r="A6" s="237"/>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c r="AX6"/>
      <c r="AY6"/>
      <c r="AZ6"/>
      <c r="BA6"/>
      <c r="BB6"/>
      <c r="BC6"/>
      <c r="BD6"/>
      <c r="BE6"/>
    </row>
    <row r="7" spans="1:57 1027:1027" ht="12" customHeight="1" x14ac:dyDescent="0.25">
      <c r="A7" s="237"/>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c r="AX7"/>
      <c r="AY7"/>
      <c r="AZ7"/>
      <c r="BA7"/>
      <c r="BB7"/>
      <c r="BC7"/>
      <c r="BD7"/>
      <c r="BE7"/>
    </row>
    <row r="8" spans="1:57 1027:1027" ht="12" customHeight="1" x14ac:dyDescent="0.25">
      <c r="B8" s="300" t="str">
        <f>CONCATENATE(Identification!B10)</f>
        <v/>
      </c>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W8"/>
      <c r="AX8"/>
      <c r="AY8"/>
      <c r="AZ8"/>
      <c r="BA8"/>
      <c r="BB8"/>
      <c r="BC8"/>
      <c r="BD8"/>
      <c r="BE8"/>
    </row>
    <row r="9" spans="1:57 1027:1027" ht="12" customHeight="1" x14ac:dyDescent="0.25">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W9"/>
      <c r="AX9"/>
      <c r="AY9"/>
      <c r="AZ9"/>
      <c r="BA9"/>
      <c r="BB9"/>
      <c r="BC9"/>
      <c r="BD9"/>
      <c r="BE9"/>
    </row>
    <row r="10" spans="1:57 1027:1027" ht="12" customHeight="1" x14ac:dyDescent="0.25">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W10"/>
      <c r="AX10"/>
      <c r="AY10"/>
      <c r="AZ10"/>
      <c r="BA10"/>
      <c r="BB10"/>
      <c r="BC10"/>
      <c r="BD10"/>
      <c r="BE10"/>
    </row>
    <row r="11" spans="1:57 1027:1027" ht="12" customHeight="1" x14ac:dyDescent="0.25">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W11"/>
      <c r="AX11"/>
      <c r="AY11"/>
      <c r="AZ11"/>
      <c r="BA11"/>
      <c r="BB11"/>
      <c r="BC11"/>
      <c r="BD11"/>
      <c r="BE11"/>
    </row>
    <row r="12" spans="1:57 1027:1027" ht="12" customHeight="1" x14ac:dyDescent="0.25">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W12"/>
      <c r="AX12"/>
      <c r="AY12"/>
      <c r="AZ12"/>
      <c r="BA12"/>
      <c r="BB12"/>
      <c r="BC12"/>
      <c r="BD12"/>
      <c r="BE12"/>
    </row>
    <row r="14" spans="1:57 1027:1027" ht="12" customHeight="1" x14ac:dyDescent="0.25">
      <c r="D14" s="236" t="s">
        <v>633</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170"/>
      <c r="AX14" s="170"/>
      <c r="AY14" s="170"/>
      <c r="AZ14" s="170"/>
      <c r="BA14" s="170"/>
      <c r="BB14" s="170"/>
      <c r="BC14" s="170"/>
      <c r="BD14" s="170"/>
      <c r="BE14"/>
    </row>
    <row r="15" spans="1:57 1027:1027" ht="12" customHeight="1" x14ac:dyDescent="0.25">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170"/>
      <c r="AX15" s="170"/>
      <c r="AY15" s="170"/>
      <c r="AZ15" s="170"/>
      <c r="BA15" s="170"/>
      <c r="BB15" s="170"/>
      <c r="BC15" s="170"/>
      <c r="BD15" s="170"/>
      <c r="BE15"/>
    </row>
    <row r="17" spans="4:57" ht="12" customHeight="1" x14ac:dyDescent="0.25">
      <c r="D17" s="444"/>
      <c r="E17" s="444"/>
      <c r="F17" s="445" t="s">
        <v>24</v>
      </c>
      <c r="G17" s="445"/>
      <c r="H17" s="445"/>
      <c r="I17" s="445"/>
      <c r="J17" s="445"/>
      <c r="K17" s="445"/>
      <c r="L17" s="445"/>
      <c r="M17" s="445"/>
      <c r="N17" s="445"/>
      <c r="O17" s="445"/>
      <c r="P17" s="445"/>
      <c r="Q17" s="445"/>
      <c r="R17" s="445"/>
      <c r="S17" s="445"/>
      <c r="T17" s="445"/>
      <c r="U17" s="446"/>
      <c r="V17" s="447"/>
      <c r="Z17" s="444"/>
      <c r="AA17" s="444"/>
      <c r="AB17" s="445" t="s">
        <v>651</v>
      </c>
      <c r="AC17" s="445"/>
      <c r="AD17" s="445"/>
      <c r="AE17" s="445"/>
      <c r="AF17" s="445"/>
      <c r="AG17" s="445"/>
      <c r="AH17" s="445"/>
      <c r="AI17" s="445"/>
      <c r="AJ17" s="445"/>
      <c r="AK17" s="445"/>
      <c r="AL17" s="445"/>
      <c r="AM17" s="445"/>
      <c r="AN17" s="445"/>
      <c r="AO17" s="445"/>
      <c r="AP17" s="445"/>
      <c r="AQ17" s="446"/>
      <c r="AR17" s="447"/>
      <c r="AW17"/>
      <c r="AX17"/>
      <c r="AY17" s="441" t="e">
        <f>VLOOKUP(U17,Liste!$A:$B,2,0)</f>
        <v>#N/A</v>
      </c>
      <c r="AZ17" s="441"/>
      <c r="BA17" s="441" t="e">
        <f>VLOOKUP(AQ17,Liste!$A:$B,2,0)</f>
        <v>#N/A</v>
      </c>
      <c r="BB17" s="441"/>
      <c r="BC17"/>
      <c r="BD17" s="441" t="e">
        <f>VLOOKUP(AQ17,Liste!$A:$B,2,0)</f>
        <v>#N/A</v>
      </c>
      <c r="BE17" s="441"/>
    </row>
    <row r="18" spans="4:57" ht="12" customHeight="1" x14ac:dyDescent="0.25">
      <c r="D18" s="444"/>
      <c r="E18" s="444"/>
      <c r="F18" s="445"/>
      <c r="G18" s="445"/>
      <c r="H18" s="445"/>
      <c r="I18" s="445"/>
      <c r="J18" s="445"/>
      <c r="K18" s="445"/>
      <c r="L18" s="445"/>
      <c r="M18" s="445"/>
      <c r="N18" s="445"/>
      <c r="O18" s="445"/>
      <c r="P18" s="445"/>
      <c r="Q18" s="445"/>
      <c r="R18" s="445"/>
      <c r="S18" s="445"/>
      <c r="T18" s="445"/>
      <c r="U18" s="448"/>
      <c r="V18" s="449"/>
      <c r="Z18" s="444"/>
      <c r="AA18" s="444"/>
      <c r="AB18" s="445"/>
      <c r="AC18" s="445"/>
      <c r="AD18" s="445"/>
      <c r="AE18" s="445"/>
      <c r="AF18" s="445"/>
      <c r="AG18" s="445"/>
      <c r="AH18" s="445"/>
      <c r="AI18" s="445"/>
      <c r="AJ18" s="445"/>
      <c r="AK18" s="445"/>
      <c r="AL18" s="445"/>
      <c r="AM18" s="445"/>
      <c r="AN18" s="445"/>
      <c r="AO18" s="445"/>
      <c r="AP18" s="445"/>
      <c r="AQ18" s="448"/>
      <c r="AR18" s="449"/>
      <c r="AW18"/>
      <c r="AX18"/>
      <c r="AY18" s="441"/>
      <c r="AZ18" s="441"/>
      <c r="BA18" s="441"/>
      <c r="BB18" s="441"/>
      <c r="BC18"/>
      <c r="BD18" s="441"/>
      <c r="BE18" s="441"/>
    </row>
    <row r="19" spans="4:57" ht="6.75" customHeight="1" x14ac:dyDescent="0.25">
      <c r="AW19"/>
      <c r="AX19"/>
      <c r="AY19"/>
      <c r="AZ19"/>
      <c r="BA19"/>
      <c r="BB19"/>
      <c r="BC19"/>
      <c r="BD19"/>
      <c r="BE19"/>
    </row>
    <row r="20" spans="4:57" ht="12" customHeight="1" x14ac:dyDescent="0.25">
      <c r="D20" s="444"/>
      <c r="E20" s="444"/>
      <c r="F20" s="445" t="s">
        <v>634</v>
      </c>
      <c r="G20" s="445"/>
      <c r="H20" s="445"/>
      <c r="I20" s="445"/>
      <c r="J20" s="445"/>
      <c r="K20" s="445"/>
      <c r="L20" s="445"/>
      <c r="M20" s="445"/>
      <c r="N20" s="445"/>
      <c r="O20" s="445"/>
      <c r="P20" s="445"/>
      <c r="Q20" s="445"/>
      <c r="R20" s="445"/>
      <c r="S20" s="445"/>
      <c r="T20" s="445"/>
      <c r="U20" s="446"/>
      <c r="V20" s="447"/>
      <c r="Z20" s="444"/>
      <c r="AA20" s="444"/>
      <c r="AB20" s="445" t="s">
        <v>652</v>
      </c>
      <c r="AC20" s="445"/>
      <c r="AD20" s="445"/>
      <c r="AE20" s="445"/>
      <c r="AF20" s="445"/>
      <c r="AG20" s="445"/>
      <c r="AH20" s="445"/>
      <c r="AI20" s="445"/>
      <c r="AJ20" s="445"/>
      <c r="AK20" s="445"/>
      <c r="AL20" s="445"/>
      <c r="AM20" s="445"/>
      <c r="AN20" s="445"/>
      <c r="AO20" s="445"/>
      <c r="AP20" s="445"/>
      <c r="AQ20" s="446"/>
      <c r="AR20" s="447"/>
      <c r="AW20"/>
      <c r="AX20"/>
      <c r="AY20" s="441" t="e">
        <f>VLOOKUP(U20,Liste!$A:$B,2,0)</f>
        <v>#N/A</v>
      </c>
      <c r="AZ20" s="441"/>
      <c r="BA20" s="441" t="e">
        <f>VLOOKUP(AQ20,Liste!$A:$B,2,0)</f>
        <v>#N/A</v>
      </c>
      <c r="BB20" s="441"/>
      <c r="BC20"/>
      <c r="BD20" s="441" t="e">
        <f>VLOOKUP(AQ20,Liste!$A:$B,2,0)</f>
        <v>#N/A</v>
      </c>
      <c r="BE20" s="441"/>
    </row>
    <row r="21" spans="4:57" ht="12" customHeight="1" x14ac:dyDescent="0.25">
      <c r="D21" s="444"/>
      <c r="E21" s="444"/>
      <c r="F21" s="445"/>
      <c r="G21" s="445"/>
      <c r="H21" s="445"/>
      <c r="I21" s="445"/>
      <c r="J21" s="445"/>
      <c r="K21" s="445"/>
      <c r="L21" s="445"/>
      <c r="M21" s="445"/>
      <c r="N21" s="445"/>
      <c r="O21" s="445"/>
      <c r="P21" s="445"/>
      <c r="Q21" s="445"/>
      <c r="R21" s="445"/>
      <c r="S21" s="445"/>
      <c r="T21" s="445"/>
      <c r="U21" s="448"/>
      <c r="V21" s="449"/>
      <c r="Z21" s="444"/>
      <c r="AA21" s="444"/>
      <c r="AB21" s="445"/>
      <c r="AC21" s="445"/>
      <c r="AD21" s="445"/>
      <c r="AE21" s="445"/>
      <c r="AF21" s="445"/>
      <c r="AG21" s="445"/>
      <c r="AH21" s="445"/>
      <c r="AI21" s="445"/>
      <c r="AJ21" s="445"/>
      <c r="AK21" s="445"/>
      <c r="AL21" s="445"/>
      <c r="AM21" s="445"/>
      <c r="AN21" s="445"/>
      <c r="AO21" s="445"/>
      <c r="AP21" s="445"/>
      <c r="AQ21" s="448"/>
      <c r="AR21" s="449"/>
      <c r="AW21"/>
      <c r="AX21"/>
      <c r="AY21" s="441"/>
      <c r="AZ21" s="441"/>
      <c r="BA21" s="441"/>
      <c r="BB21" s="441"/>
      <c r="BC21"/>
      <c r="BD21" s="441"/>
      <c r="BE21" s="441"/>
    </row>
    <row r="22" spans="4:57" ht="6.75" customHeight="1" x14ac:dyDescent="0.25">
      <c r="AW22"/>
      <c r="AX22"/>
      <c r="AY22"/>
      <c r="AZ22"/>
      <c r="BA22"/>
      <c r="BB22"/>
      <c r="BC22"/>
      <c r="BD22"/>
      <c r="BE22"/>
    </row>
    <row r="23" spans="4:57" ht="12" customHeight="1" x14ac:dyDescent="0.25">
      <c r="D23" s="444"/>
      <c r="E23" s="444"/>
      <c r="F23" s="445" t="s">
        <v>23</v>
      </c>
      <c r="G23" s="445"/>
      <c r="H23" s="445"/>
      <c r="I23" s="445"/>
      <c r="J23" s="445"/>
      <c r="K23" s="445"/>
      <c r="L23" s="445"/>
      <c r="M23" s="445"/>
      <c r="N23" s="445"/>
      <c r="O23" s="445"/>
      <c r="P23" s="445"/>
      <c r="Q23" s="445"/>
      <c r="R23" s="445"/>
      <c r="S23" s="445"/>
      <c r="T23" s="445"/>
      <c r="U23" s="446"/>
      <c r="V23" s="447"/>
      <c r="Z23" s="444"/>
      <c r="AA23" s="444"/>
      <c r="AB23" s="445" t="s">
        <v>653</v>
      </c>
      <c r="AC23" s="445"/>
      <c r="AD23" s="445"/>
      <c r="AE23" s="445"/>
      <c r="AF23" s="445"/>
      <c r="AG23" s="445"/>
      <c r="AH23" s="445"/>
      <c r="AI23" s="445"/>
      <c r="AJ23" s="445"/>
      <c r="AK23" s="445"/>
      <c r="AL23" s="445"/>
      <c r="AM23" s="445"/>
      <c r="AN23" s="445"/>
      <c r="AO23" s="445"/>
      <c r="AP23" s="445"/>
      <c r="AQ23" s="446"/>
      <c r="AR23" s="447"/>
      <c r="AW23"/>
      <c r="AX23"/>
      <c r="AY23" s="441" t="e">
        <f>VLOOKUP(U23,Liste!$A:$B,2,0)</f>
        <v>#N/A</v>
      </c>
      <c r="AZ23" s="441"/>
      <c r="BA23" s="441" t="e">
        <f>VLOOKUP(AQ23,Liste!$A:$B,2,0)</f>
        <v>#N/A</v>
      </c>
      <c r="BB23" s="441"/>
      <c r="BC23"/>
      <c r="BD23" s="441" t="e">
        <f>VLOOKUP(AQ23,Liste!$A:$B,2,0)</f>
        <v>#N/A</v>
      </c>
      <c r="BE23" s="441"/>
    </row>
    <row r="24" spans="4:57" ht="12" customHeight="1" x14ac:dyDescent="0.25">
      <c r="D24" s="444"/>
      <c r="E24" s="444"/>
      <c r="F24" s="445"/>
      <c r="G24" s="445"/>
      <c r="H24" s="445"/>
      <c r="I24" s="445"/>
      <c r="J24" s="445"/>
      <c r="K24" s="445"/>
      <c r="L24" s="445"/>
      <c r="M24" s="445"/>
      <c r="N24" s="445"/>
      <c r="O24" s="445"/>
      <c r="P24" s="445"/>
      <c r="Q24" s="445"/>
      <c r="R24" s="445"/>
      <c r="S24" s="445"/>
      <c r="T24" s="445"/>
      <c r="U24" s="448"/>
      <c r="V24" s="449"/>
      <c r="Z24" s="444"/>
      <c r="AA24" s="444"/>
      <c r="AB24" s="445"/>
      <c r="AC24" s="445"/>
      <c r="AD24" s="445"/>
      <c r="AE24" s="445"/>
      <c r="AF24" s="445"/>
      <c r="AG24" s="445"/>
      <c r="AH24" s="445"/>
      <c r="AI24" s="445"/>
      <c r="AJ24" s="445"/>
      <c r="AK24" s="445"/>
      <c r="AL24" s="445"/>
      <c r="AM24" s="445"/>
      <c r="AN24" s="445"/>
      <c r="AO24" s="445"/>
      <c r="AP24" s="445"/>
      <c r="AQ24" s="448"/>
      <c r="AR24" s="449"/>
      <c r="AW24"/>
      <c r="AX24"/>
      <c r="AY24" s="441"/>
      <c r="AZ24" s="441"/>
      <c r="BA24" s="441"/>
      <c r="BB24" s="441"/>
      <c r="BC24"/>
      <c r="BD24" s="441"/>
      <c r="BE24" s="441"/>
    </row>
    <row r="25" spans="4:57" ht="6.75" customHeight="1" x14ac:dyDescent="0.25">
      <c r="AW25"/>
      <c r="AX25"/>
      <c r="AY25"/>
      <c r="AZ25"/>
      <c r="BA25"/>
      <c r="BB25"/>
      <c r="BC25"/>
      <c r="BD25"/>
      <c r="BE25"/>
    </row>
    <row r="26" spans="4:57" ht="12" customHeight="1" x14ac:dyDescent="0.25">
      <c r="D26" s="444"/>
      <c r="E26" s="444"/>
      <c r="F26" s="445" t="s">
        <v>25</v>
      </c>
      <c r="G26" s="445"/>
      <c r="H26" s="445"/>
      <c r="I26" s="445"/>
      <c r="J26" s="445"/>
      <c r="K26" s="445"/>
      <c r="L26" s="445"/>
      <c r="M26" s="445"/>
      <c r="N26" s="445"/>
      <c r="O26" s="445"/>
      <c r="P26" s="445"/>
      <c r="Q26" s="445"/>
      <c r="R26" s="445"/>
      <c r="S26" s="445"/>
      <c r="T26" s="445"/>
      <c r="U26" s="446"/>
      <c r="V26" s="447"/>
      <c r="Z26" s="444"/>
      <c r="AA26" s="444"/>
      <c r="AB26" s="445" t="s">
        <v>654</v>
      </c>
      <c r="AC26" s="445"/>
      <c r="AD26" s="445"/>
      <c r="AE26" s="445"/>
      <c r="AF26" s="445"/>
      <c r="AG26" s="445"/>
      <c r="AH26" s="445"/>
      <c r="AI26" s="445"/>
      <c r="AJ26" s="445"/>
      <c r="AK26" s="445"/>
      <c r="AL26" s="445"/>
      <c r="AM26" s="445"/>
      <c r="AN26" s="445"/>
      <c r="AO26" s="445"/>
      <c r="AP26" s="445"/>
      <c r="AQ26" s="446"/>
      <c r="AR26" s="447"/>
      <c r="AW26"/>
      <c r="AX26"/>
      <c r="AY26" s="441" t="e">
        <f>VLOOKUP(U26,Liste!$A:$B,2,0)</f>
        <v>#N/A</v>
      </c>
      <c r="AZ26" s="441"/>
      <c r="BA26" s="441" t="e">
        <f>VLOOKUP(AQ26,Liste!$A:$B,2,0)</f>
        <v>#N/A</v>
      </c>
      <c r="BB26" s="441"/>
      <c r="BC26"/>
      <c r="BD26" s="441" t="e">
        <f>VLOOKUP(AQ26,Liste!$A:$B,2,0)</f>
        <v>#N/A</v>
      </c>
      <c r="BE26" s="441"/>
    </row>
    <row r="27" spans="4:57" ht="12" customHeight="1" x14ac:dyDescent="0.25">
      <c r="D27" s="444"/>
      <c r="E27" s="444"/>
      <c r="F27" s="445"/>
      <c r="G27" s="445"/>
      <c r="H27" s="445"/>
      <c r="I27" s="445"/>
      <c r="J27" s="445"/>
      <c r="K27" s="445"/>
      <c r="L27" s="445"/>
      <c r="M27" s="445"/>
      <c r="N27" s="445"/>
      <c r="O27" s="445"/>
      <c r="P27" s="445"/>
      <c r="Q27" s="445"/>
      <c r="R27" s="445"/>
      <c r="S27" s="445"/>
      <c r="T27" s="445"/>
      <c r="U27" s="448"/>
      <c r="V27" s="449"/>
      <c r="Z27" s="444"/>
      <c r="AA27" s="444"/>
      <c r="AB27" s="445"/>
      <c r="AC27" s="445"/>
      <c r="AD27" s="445"/>
      <c r="AE27" s="445"/>
      <c r="AF27" s="445"/>
      <c r="AG27" s="445"/>
      <c r="AH27" s="445"/>
      <c r="AI27" s="445"/>
      <c r="AJ27" s="445"/>
      <c r="AK27" s="445"/>
      <c r="AL27" s="445"/>
      <c r="AM27" s="445"/>
      <c r="AN27" s="445"/>
      <c r="AO27" s="445"/>
      <c r="AP27" s="445"/>
      <c r="AQ27" s="448"/>
      <c r="AR27" s="449"/>
      <c r="AW27"/>
      <c r="AX27"/>
      <c r="AY27" s="441"/>
      <c r="AZ27" s="441"/>
      <c r="BA27" s="441"/>
      <c r="BB27" s="441"/>
      <c r="BC27"/>
      <c r="BD27" s="441"/>
      <c r="BE27" s="441"/>
    </row>
    <row r="28" spans="4:57" ht="6.75" customHeight="1" x14ac:dyDescent="0.25">
      <c r="AW28"/>
      <c r="AX28"/>
      <c r="AY28"/>
      <c r="AZ28"/>
      <c r="BA28"/>
      <c r="BB28"/>
      <c r="BC28"/>
      <c r="BD28"/>
      <c r="BE28"/>
    </row>
    <row r="29" spans="4:57" ht="12" customHeight="1" x14ac:dyDescent="0.25">
      <c r="D29" s="444"/>
      <c r="E29" s="444"/>
      <c r="F29" s="445" t="s">
        <v>649</v>
      </c>
      <c r="G29" s="445"/>
      <c r="H29" s="445"/>
      <c r="I29" s="445"/>
      <c r="J29" s="445"/>
      <c r="K29" s="445"/>
      <c r="L29" s="445"/>
      <c r="M29" s="445"/>
      <c r="N29" s="445"/>
      <c r="O29" s="445"/>
      <c r="P29" s="445"/>
      <c r="Q29" s="445"/>
      <c r="R29" s="445"/>
      <c r="S29" s="445"/>
      <c r="T29" s="445"/>
      <c r="U29" s="446"/>
      <c r="V29" s="447"/>
      <c r="AW29"/>
      <c r="AX29"/>
      <c r="AY29" s="441" t="e">
        <f>VLOOKUP(U29,Liste!$A:$B,2,0)</f>
        <v>#N/A</v>
      </c>
      <c r="AZ29" s="441"/>
      <c r="BA29" s="441" t="e">
        <f>VLOOKUP(AQ29,Liste!$A:$B,2,0)</f>
        <v>#N/A</v>
      </c>
      <c r="BB29" s="441"/>
      <c r="BC29"/>
      <c r="BD29" s="441"/>
      <c r="BE29" s="441"/>
    </row>
    <row r="30" spans="4:57" ht="12" customHeight="1" x14ac:dyDescent="0.25">
      <c r="D30" s="444"/>
      <c r="E30" s="444"/>
      <c r="F30" s="445"/>
      <c r="G30" s="445"/>
      <c r="H30" s="445"/>
      <c r="I30" s="445"/>
      <c r="J30" s="445"/>
      <c r="K30" s="445"/>
      <c r="L30" s="445"/>
      <c r="M30" s="445"/>
      <c r="N30" s="445"/>
      <c r="O30" s="445"/>
      <c r="P30" s="445"/>
      <c r="Q30" s="445"/>
      <c r="R30" s="445"/>
      <c r="S30" s="445"/>
      <c r="T30" s="445"/>
      <c r="U30" s="448"/>
      <c r="V30" s="449"/>
      <c r="AW30"/>
      <c r="AX30"/>
      <c r="AY30" s="441"/>
      <c r="AZ30" s="441"/>
      <c r="BA30" s="441"/>
      <c r="BB30" s="441"/>
      <c r="BC30"/>
      <c r="BD30" s="441"/>
      <c r="BE30" s="441"/>
    </row>
    <row r="31" spans="4:57" ht="6.75" customHeight="1" x14ac:dyDescent="0.25">
      <c r="AW31"/>
      <c r="AX31"/>
      <c r="AY31"/>
      <c r="AZ31"/>
      <c r="BA31"/>
      <c r="BB31"/>
      <c r="BC31"/>
      <c r="BD31"/>
      <c r="BE31"/>
    </row>
    <row r="32" spans="4:57" ht="12" customHeight="1" x14ac:dyDescent="0.25">
      <c r="D32" s="444"/>
      <c r="E32" s="444"/>
      <c r="F32" s="445" t="s">
        <v>650</v>
      </c>
      <c r="G32" s="445"/>
      <c r="H32" s="445"/>
      <c r="I32" s="445"/>
      <c r="J32" s="445"/>
      <c r="K32" s="445"/>
      <c r="L32" s="445"/>
      <c r="M32" s="445"/>
      <c r="N32" s="445"/>
      <c r="O32" s="445"/>
      <c r="P32" s="445"/>
      <c r="Q32" s="445"/>
      <c r="R32" s="445"/>
      <c r="S32" s="445"/>
      <c r="T32" s="445"/>
      <c r="U32" s="446"/>
      <c r="V32" s="447"/>
      <c r="Z32" s="444"/>
      <c r="AA32" s="444"/>
      <c r="AB32" s="450" t="s">
        <v>635</v>
      </c>
      <c r="AC32" s="450"/>
      <c r="AD32" s="450"/>
      <c r="AE32" s="450"/>
      <c r="AF32" s="450"/>
      <c r="AG32" s="450"/>
      <c r="AH32" s="451"/>
      <c r="AI32" s="451"/>
      <c r="AJ32" s="451"/>
      <c r="AK32" s="451"/>
      <c r="AL32" s="451"/>
      <c r="AM32" s="451"/>
      <c r="AN32" s="451"/>
      <c r="AO32" s="451"/>
      <c r="AP32" s="451"/>
      <c r="AQ32" s="451"/>
      <c r="AR32" s="451"/>
      <c r="AW32"/>
      <c r="AX32"/>
      <c r="AY32" s="441" t="e">
        <f>VLOOKUP(U32,Liste!$A:$B,2,0)</f>
        <v>#N/A</v>
      </c>
      <c r="AZ32" s="441"/>
      <c r="BA32" s="441" t="e">
        <f>VLOOKUP(AQ32,Liste!$A:$B,2,0)</f>
        <v>#N/A</v>
      </c>
      <c r="BB32" s="441"/>
      <c r="BC32"/>
      <c r="BD32" s="441">
        <f>IF(AH32=0,0,1)</f>
        <v>0</v>
      </c>
      <c r="BE32" s="441"/>
    </row>
    <row r="33" spans="1:57" ht="12" customHeight="1" x14ac:dyDescent="0.25">
      <c r="D33" s="444"/>
      <c r="E33" s="444"/>
      <c r="F33" s="445"/>
      <c r="G33" s="445"/>
      <c r="H33" s="445"/>
      <c r="I33" s="445"/>
      <c r="J33" s="445"/>
      <c r="K33" s="445"/>
      <c r="L33" s="445"/>
      <c r="M33" s="445"/>
      <c r="N33" s="445"/>
      <c r="O33" s="445"/>
      <c r="P33" s="445"/>
      <c r="Q33" s="445"/>
      <c r="R33" s="445"/>
      <c r="S33" s="445"/>
      <c r="T33" s="445"/>
      <c r="U33" s="448"/>
      <c r="V33" s="449"/>
      <c r="Z33" s="444"/>
      <c r="AA33" s="444"/>
      <c r="AB33" s="450"/>
      <c r="AC33" s="450"/>
      <c r="AD33" s="450"/>
      <c r="AE33" s="450"/>
      <c r="AF33" s="450"/>
      <c r="AG33" s="450"/>
      <c r="AH33" s="451"/>
      <c r="AI33" s="451"/>
      <c r="AJ33" s="451"/>
      <c r="AK33" s="451"/>
      <c r="AL33" s="451"/>
      <c r="AM33" s="451"/>
      <c r="AN33" s="451"/>
      <c r="AO33" s="451"/>
      <c r="AP33" s="451"/>
      <c r="AQ33" s="451"/>
      <c r="AR33" s="451"/>
      <c r="AW33"/>
      <c r="AX33"/>
      <c r="AY33" s="441"/>
      <c r="AZ33" s="441"/>
      <c r="BA33" s="441"/>
      <c r="BB33" s="441"/>
      <c r="BC33"/>
      <c r="BD33" s="441"/>
      <c r="BE33" s="441"/>
    </row>
    <row r="34" spans="1:57" ht="6.75" customHeight="1" x14ac:dyDescent="0.25">
      <c r="AW34"/>
      <c r="AX34"/>
      <c r="AY34"/>
      <c r="AZ34"/>
      <c r="BA34"/>
      <c r="BB34"/>
      <c r="BC34"/>
      <c r="BD34"/>
      <c r="BE34"/>
    </row>
    <row r="35" spans="1:57" ht="12" customHeight="1" x14ac:dyDescent="0.25">
      <c r="D35" s="235"/>
      <c r="E35" s="235"/>
      <c r="F35" s="442"/>
      <c r="G35" s="442"/>
      <c r="H35" s="442"/>
      <c r="I35" s="442"/>
      <c r="J35" s="442"/>
      <c r="K35" s="442"/>
      <c r="L35" s="442"/>
      <c r="M35" s="442"/>
      <c r="N35" s="442"/>
      <c r="O35" s="442"/>
      <c r="P35" s="442"/>
      <c r="Q35" s="442"/>
      <c r="R35" s="442"/>
      <c r="S35" s="442"/>
      <c r="T35" s="442"/>
      <c r="U35" s="314"/>
      <c r="V35" s="314"/>
      <c r="Z35" s="235"/>
      <c r="AA35" s="235"/>
      <c r="AQ35" s="443"/>
      <c r="AR35" s="443"/>
      <c r="AW35"/>
      <c r="AX35"/>
      <c r="AY35" s="441"/>
      <c r="AZ35" s="441"/>
      <c r="BA35" s="441" t="e">
        <f>VLOOKUP(AQ35,Liste!$A:$B,2,0)</f>
        <v>#N/A</v>
      </c>
      <c r="BB35" s="441"/>
      <c r="BC35"/>
      <c r="BD35"/>
      <c r="BE35"/>
    </row>
    <row r="36" spans="1:57" ht="12" customHeight="1" x14ac:dyDescent="0.25">
      <c r="D36" s="235"/>
      <c r="E36" s="235"/>
      <c r="F36" s="442"/>
      <c r="G36" s="442"/>
      <c r="H36" s="442"/>
      <c r="I36" s="442"/>
      <c r="J36" s="442"/>
      <c r="K36" s="442"/>
      <c r="L36" s="442"/>
      <c r="M36" s="442"/>
      <c r="N36" s="442"/>
      <c r="O36" s="442"/>
      <c r="P36" s="442"/>
      <c r="Q36" s="442"/>
      <c r="R36" s="442"/>
      <c r="S36" s="442"/>
      <c r="T36" s="442"/>
      <c r="U36" s="314"/>
      <c r="V36" s="314"/>
      <c r="Z36" s="235"/>
      <c r="AA36" s="235"/>
      <c r="AQ36" s="443"/>
      <c r="AR36" s="443"/>
      <c r="AW36"/>
      <c r="AX36"/>
      <c r="AY36" s="441"/>
      <c r="AZ36" s="441"/>
      <c r="BA36" s="441"/>
      <c r="BB36" s="441"/>
      <c r="BC36"/>
      <c r="BD36"/>
      <c r="BE36"/>
    </row>
    <row r="37" spans="1:57" ht="6.75" customHeight="1" x14ac:dyDescent="0.25">
      <c r="AW37"/>
      <c r="AX37"/>
      <c r="AY37"/>
      <c r="AZ37"/>
      <c r="BA37"/>
      <c r="BB37"/>
      <c r="BC37"/>
      <c r="BD37"/>
      <c r="BE37"/>
    </row>
    <row r="38" spans="1:57" ht="12" customHeight="1" x14ac:dyDescent="0.25">
      <c r="D38" s="235"/>
      <c r="E38" s="235"/>
      <c r="F38" s="442"/>
      <c r="G38" s="442"/>
      <c r="H38" s="442"/>
      <c r="I38" s="442"/>
      <c r="J38" s="442"/>
      <c r="K38" s="442"/>
      <c r="L38" s="442"/>
      <c r="M38" s="442"/>
      <c r="N38" s="442"/>
      <c r="O38" s="442"/>
      <c r="P38" s="442"/>
      <c r="Q38" s="442"/>
      <c r="R38" s="442"/>
      <c r="S38" s="442"/>
      <c r="T38" s="442"/>
      <c r="U38" s="314"/>
      <c r="V38" s="314"/>
      <c r="Z38" s="235"/>
      <c r="AA38" s="235"/>
      <c r="AQ38" s="443"/>
      <c r="AR38" s="443"/>
      <c r="AW38"/>
      <c r="AX38"/>
      <c r="AY38" s="441"/>
      <c r="AZ38" s="441"/>
      <c r="BA38" s="441" t="e">
        <f>VLOOKUP(AQ38,Liste!$A:$B,2,0)</f>
        <v>#N/A</v>
      </c>
      <c r="BB38" s="441"/>
      <c r="BC38"/>
      <c r="BD38"/>
      <c r="BE38"/>
    </row>
    <row r="39" spans="1:57" ht="12" customHeight="1" x14ac:dyDescent="0.25">
      <c r="D39" s="235"/>
      <c r="E39" s="235"/>
      <c r="F39" s="442"/>
      <c r="G39" s="442"/>
      <c r="H39" s="442"/>
      <c r="I39" s="442"/>
      <c r="J39" s="442"/>
      <c r="K39" s="442"/>
      <c r="L39" s="442"/>
      <c r="M39" s="442"/>
      <c r="N39" s="442"/>
      <c r="O39" s="442"/>
      <c r="P39" s="442"/>
      <c r="Q39" s="442"/>
      <c r="R39" s="442"/>
      <c r="S39" s="442"/>
      <c r="T39" s="442"/>
      <c r="U39" s="314"/>
      <c r="V39" s="314"/>
      <c r="Z39" s="235"/>
      <c r="AA39" s="235"/>
      <c r="AQ39" s="443"/>
      <c r="AR39" s="443"/>
      <c r="AW39"/>
      <c r="AX39"/>
      <c r="AY39" s="441"/>
      <c r="AZ39" s="441"/>
      <c r="BA39" s="441"/>
      <c r="BB39" s="441"/>
      <c r="BC39"/>
      <c r="BD39"/>
      <c r="BE39"/>
    </row>
    <row r="41" spans="1:57" ht="12" customHeight="1" x14ac:dyDescent="0.25">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W41"/>
      <c r="AX41"/>
      <c r="AY41"/>
      <c r="AZ41"/>
      <c r="BA41"/>
      <c r="BB41"/>
      <c r="BC41"/>
      <c r="BD41"/>
      <c r="BE41"/>
    </row>
    <row r="43" spans="1:57" ht="12" customHeight="1" x14ac:dyDescent="0.25">
      <c r="A43" s="244" t="s">
        <v>636</v>
      </c>
      <c r="B43" s="244"/>
      <c r="C43" s="244"/>
      <c r="D43" s="244"/>
      <c r="E43" s="244"/>
      <c r="F43" s="244"/>
      <c r="G43" s="244"/>
      <c r="H43" s="244"/>
      <c r="I43" s="244"/>
      <c r="J43" s="244"/>
      <c r="K43" s="244"/>
      <c r="L43" s="244"/>
      <c r="M43" s="244"/>
      <c r="N43" s="244"/>
      <c r="O43" s="244"/>
      <c r="P43" s="244"/>
      <c r="Q43" s="244"/>
      <c r="R43" s="244"/>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c r="AX43"/>
      <c r="AY43"/>
      <c r="AZ43"/>
      <c r="BA43"/>
      <c r="BB43"/>
      <c r="BC43"/>
      <c r="BD43"/>
      <c r="BE43"/>
    </row>
    <row r="44" spans="1:57" ht="12" customHeight="1" x14ac:dyDescent="0.25">
      <c r="A44" s="86"/>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86"/>
      <c r="AW44"/>
      <c r="AX44"/>
      <c r="AY44"/>
      <c r="AZ44"/>
      <c r="BA44"/>
      <c r="BB44"/>
      <c r="BC44"/>
      <c r="BD44"/>
      <c r="BE44"/>
    </row>
    <row r="45" spans="1:57" ht="12" customHeight="1" x14ac:dyDescent="0.25">
      <c r="A45" s="86"/>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86"/>
      <c r="AW45"/>
      <c r="AX45"/>
      <c r="AY45"/>
      <c r="AZ45"/>
      <c r="BA45"/>
      <c r="BB45"/>
      <c r="BC45"/>
      <c r="BD45"/>
      <c r="BE45"/>
    </row>
    <row r="46" spans="1:57" ht="12" customHeight="1" x14ac:dyDescent="0.25">
      <c r="A46" s="235"/>
      <c r="B46" s="235"/>
      <c r="C46" s="235"/>
      <c r="D46" s="236" t="str">
        <f>D1</f>
        <v>Appel à projets commun 2020</v>
      </c>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440" t="s">
        <v>503</v>
      </c>
      <c r="AO46" s="440"/>
      <c r="AP46" s="440"/>
      <c r="AQ46" s="440"/>
      <c r="AR46" s="440"/>
      <c r="AS46" s="440"/>
      <c r="AT46" s="440"/>
      <c r="AU46" s="440"/>
      <c r="AV46" s="440"/>
      <c r="AW46"/>
      <c r="AX46"/>
      <c r="AY46"/>
      <c r="AZ46"/>
      <c r="BA46"/>
      <c r="BB46"/>
      <c r="BC46"/>
      <c r="BD46"/>
      <c r="BE46"/>
    </row>
    <row r="47" spans="1:57" ht="12" customHeight="1" x14ac:dyDescent="0.25">
      <c r="A47" s="235"/>
      <c r="B47" s="235"/>
      <c r="C47" s="235"/>
      <c r="D47" s="236"/>
      <c r="E47" s="236"/>
      <c r="F47" s="236"/>
      <c r="G47" s="236"/>
      <c r="H47" s="236"/>
      <c r="I47" s="236"/>
      <c r="J47" s="236"/>
      <c r="K47" s="236"/>
      <c r="L47" s="236"/>
      <c r="M47" s="236"/>
      <c r="N47" s="236"/>
      <c r="O47" s="236"/>
      <c r="P47" s="236"/>
      <c r="Q47" s="236"/>
      <c r="R47" s="236"/>
      <c r="S47" s="236"/>
      <c r="T47" s="236"/>
      <c r="U47" s="236"/>
      <c r="V47" s="236"/>
      <c r="W47" s="236"/>
      <c r="X47" s="236"/>
      <c r="Y47" s="236"/>
      <c r="Z47" s="236"/>
      <c r="AA47" s="236"/>
      <c r="AB47" s="236"/>
      <c r="AC47" s="236"/>
      <c r="AD47" s="236"/>
      <c r="AE47" s="236"/>
      <c r="AF47" s="236"/>
      <c r="AG47" s="236"/>
      <c r="AH47" s="236"/>
      <c r="AI47" s="236"/>
      <c r="AJ47" s="236"/>
      <c r="AK47" s="236"/>
      <c r="AL47" s="236"/>
      <c r="AM47" s="236"/>
      <c r="AN47" s="440"/>
      <c r="AO47" s="440"/>
      <c r="AP47" s="440"/>
      <c r="AQ47" s="440"/>
      <c r="AR47" s="440"/>
      <c r="AS47" s="440"/>
      <c r="AT47" s="440"/>
      <c r="AU47" s="440"/>
      <c r="AV47" s="440"/>
      <c r="AW47"/>
      <c r="AX47"/>
      <c r="AY47"/>
      <c r="AZ47"/>
      <c r="BA47"/>
      <c r="BB47"/>
      <c r="BC47"/>
      <c r="BD47"/>
      <c r="BE47"/>
    </row>
    <row r="48" spans="1:57" ht="12" customHeight="1" x14ac:dyDescent="0.25">
      <c r="A48" s="235"/>
      <c r="B48" s="235"/>
      <c r="C48" s="235"/>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440"/>
      <c r="AO48" s="440"/>
      <c r="AP48" s="440"/>
      <c r="AQ48" s="440"/>
      <c r="AR48" s="440"/>
      <c r="AS48" s="440"/>
      <c r="AT48" s="440"/>
      <c r="AU48" s="440"/>
      <c r="AV48" s="440"/>
      <c r="AW48"/>
      <c r="AX48"/>
      <c r="AY48"/>
      <c r="AZ48"/>
      <c r="BA48"/>
      <c r="BB48"/>
      <c r="BC48"/>
      <c r="BD48"/>
      <c r="BE48"/>
    </row>
    <row r="52" spans="3:57" ht="12" customHeight="1" x14ac:dyDescent="0.25">
      <c r="D52" s="236" t="s">
        <v>637</v>
      </c>
      <c r="E52" s="236"/>
      <c r="F52" s="236"/>
      <c r="G52" s="236"/>
      <c r="H52" s="236"/>
      <c r="I52" s="236"/>
      <c r="J52" s="236"/>
      <c r="K52" s="236"/>
      <c r="L52" s="236"/>
      <c r="M52" s="236"/>
      <c r="N52" s="236"/>
      <c r="O52" s="236"/>
      <c r="P52" s="236"/>
      <c r="Q52" s="236"/>
      <c r="R52" s="236"/>
      <c r="S52" s="236"/>
      <c r="T52" s="236"/>
      <c r="U52" s="236"/>
      <c r="V52" s="236"/>
      <c r="W52" s="236"/>
      <c r="X52" s="236"/>
      <c r="Y52" s="236"/>
      <c r="Z52" s="236"/>
      <c r="AA52" s="236"/>
      <c r="AB52" s="236"/>
      <c r="AC52" s="236"/>
      <c r="AD52" s="236"/>
      <c r="AE52" s="236"/>
      <c r="AF52" s="236"/>
      <c r="AG52" s="236"/>
      <c r="AH52" s="236"/>
      <c r="AI52" s="236"/>
      <c r="AJ52" s="236"/>
      <c r="AK52" s="236"/>
      <c r="AL52" s="236"/>
      <c r="AM52" s="236"/>
      <c r="AN52" s="236"/>
      <c r="AO52" s="236"/>
      <c r="AP52" s="236"/>
      <c r="AQ52" s="236"/>
      <c r="AR52" s="236"/>
      <c r="AS52" s="236"/>
      <c r="AT52" s="236"/>
      <c r="AU52" s="236"/>
      <c r="AV52" s="236"/>
      <c r="AW52" s="170"/>
      <c r="AX52" s="170"/>
      <c r="AY52" s="170"/>
      <c r="AZ52" s="170"/>
      <c r="BA52" s="170"/>
      <c r="BB52" s="170"/>
      <c r="BC52" s="170"/>
      <c r="BD52" s="170"/>
      <c r="BE52"/>
    </row>
    <row r="53" spans="3:57" ht="12" customHeight="1" x14ac:dyDescent="0.25">
      <c r="D53" s="236"/>
      <c r="E53" s="236"/>
      <c r="F53" s="236"/>
      <c r="G53" s="236"/>
      <c r="H53" s="236"/>
      <c r="I53" s="236"/>
      <c r="J53" s="236"/>
      <c r="K53" s="236"/>
      <c r="L53" s="236"/>
      <c r="M53" s="236"/>
      <c r="N53" s="236"/>
      <c r="O53" s="236"/>
      <c r="P53" s="236"/>
      <c r="Q53" s="236"/>
      <c r="R53" s="236"/>
      <c r="S53" s="236"/>
      <c r="T53" s="236"/>
      <c r="U53" s="236"/>
      <c r="V53" s="236"/>
      <c r="W53" s="236"/>
      <c r="X53" s="236"/>
      <c r="Y53" s="236"/>
      <c r="Z53" s="236"/>
      <c r="AA53" s="236"/>
      <c r="AB53" s="236"/>
      <c r="AC53" s="236"/>
      <c r="AD53" s="236"/>
      <c r="AE53" s="236"/>
      <c r="AF53" s="236"/>
      <c r="AG53" s="236"/>
      <c r="AH53" s="236"/>
      <c r="AI53" s="236"/>
      <c r="AJ53" s="236"/>
      <c r="AK53" s="236"/>
      <c r="AL53" s="236"/>
      <c r="AM53" s="236"/>
      <c r="AN53" s="236"/>
      <c r="AO53" s="236"/>
      <c r="AP53" s="236"/>
      <c r="AQ53" s="236"/>
      <c r="AR53" s="236"/>
      <c r="AS53" s="236"/>
      <c r="AT53" s="236"/>
      <c r="AU53" s="236"/>
      <c r="AV53" s="236"/>
      <c r="AW53" s="170"/>
      <c r="AX53" s="170"/>
      <c r="AY53" s="170"/>
      <c r="AZ53" s="170"/>
      <c r="BA53" s="170"/>
      <c r="BB53" s="170"/>
      <c r="BC53" s="170"/>
      <c r="BD53" s="170"/>
      <c r="BE53"/>
    </row>
    <row r="55" spans="3:57" ht="12" customHeight="1" x14ac:dyDescent="0.25">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298"/>
      <c r="AE55" s="298"/>
      <c r="AF55" s="298"/>
      <c r="AG55" s="298"/>
      <c r="AH55" s="298"/>
      <c r="AI55" s="298"/>
      <c r="AJ55" s="298"/>
      <c r="AK55" s="298"/>
      <c r="AL55" s="298"/>
      <c r="AM55" s="298"/>
      <c r="AN55" s="298"/>
      <c r="AO55" s="298"/>
      <c r="AP55" s="298"/>
      <c r="AQ55" s="298"/>
      <c r="AR55" s="298"/>
      <c r="AS55" s="298"/>
      <c r="AT55" s="298"/>
      <c r="AU55" s="298"/>
      <c r="AW55"/>
      <c r="AX55"/>
      <c r="AY55"/>
      <c r="AZ55"/>
      <c r="BA55"/>
      <c r="BB55"/>
      <c r="BC55"/>
      <c r="BD55"/>
      <c r="BE55"/>
    </row>
    <row r="56" spans="3:57" ht="12" customHeight="1" x14ac:dyDescent="0.25">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298"/>
      <c r="AE56" s="298"/>
      <c r="AF56" s="298"/>
      <c r="AG56" s="298"/>
      <c r="AH56" s="298"/>
      <c r="AI56" s="298"/>
      <c r="AJ56" s="298"/>
      <c r="AK56" s="298"/>
      <c r="AL56" s="298"/>
      <c r="AM56" s="298"/>
      <c r="AN56" s="298"/>
      <c r="AO56" s="298"/>
      <c r="AP56" s="298"/>
      <c r="AQ56" s="298"/>
      <c r="AR56" s="298"/>
      <c r="AS56" s="298"/>
      <c r="AT56" s="298"/>
      <c r="AU56" s="298"/>
      <c r="AW56"/>
      <c r="AX56"/>
      <c r="AY56"/>
      <c r="AZ56"/>
      <c r="BA56"/>
      <c r="BB56"/>
      <c r="BC56"/>
      <c r="BD56"/>
      <c r="BE56"/>
    </row>
    <row r="57" spans="3:57" ht="12" customHeight="1" x14ac:dyDescent="0.25">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298"/>
      <c r="AE57" s="298"/>
      <c r="AF57" s="298"/>
      <c r="AG57" s="298"/>
      <c r="AH57" s="298"/>
      <c r="AI57" s="298"/>
      <c r="AJ57" s="298"/>
      <c r="AK57" s="298"/>
      <c r="AL57" s="298"/>
      <c r="AM57" s="298"/>
      <c r="AN57" s="298"/>
      <c r="AO57" s="298"/>
      <c r="AP57" s="298"/>
      <c r="AQ57" s="298"/>
      <c r="AR57" s="298"/>
      <c r="AS57" s="298"/>
      <c r="AT57" s="298"/>
      <c r="AU57" s="298"/>
      <c r="AW57"/>
      <c r="AX57"/>
      <c r="AY57"/>
      <c r="AZ57"/>
      <c r="BA57"/>
      <c r="BB57"/>
      <c r="BC57"/>
      <c r="BD57"/>
      <c r="BE57"/>
    </row>
    <row r="58" spans="3:57" ht="12" customHeight="1" x14ac:dyDescent="0.25">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298"/>
      <c r="AE58" s="298"/>
      <c r="AF58" s="298"/>
      <c r="AG58" s="298"/>
      <c r="AH58" s="298"/>
      <c r="AI58" s="298"/>
      <c r="AJ58" s="298"/>
      <c r="AK58" s="298"/>
      <c r="AL58" s="298"/>
      <c r="AM58" s="298"/>
      <c r="AN58" s="298"/>
      <c r="AO58" s="298"/>
      <c r="AP58" s="298"/>
      <c r="AQ58" s="298"/>
      <c r="AR58" s="298"/>
      <c r="AS58" s="298"/>
      <c r="AT58" s="298"/>
      <c r="AU58" s="298"/>
      <c r="AW58"/>
      <c r="AX58"/>
      <c r="AY58"/>
      <c r="AZ58"/>
      <c r="BA58"/>
      <c r="BB58"/>
      <c r="BC58"/>
      <c r="BD58"/>
      <c r="BE58"/>
    </row>
    <row r="59" spans="3:57" ht="12" customHeight="1" x14ac:dyDescent="0.25">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298"/>
      <c r="AE59" s="298"/>
      <c r="AF59" s="298"/>
      <c r="AG59" s="298"/>
      <c r="AH59" s="298"/>
      <c r="AI59" s="298"/>
      <c r="AJ59" s="298"/>
      <c r="AK59" s="298"/>
      <c r="AL59" s="298"/>
      <c r="AM59" s="298"/>
      <c r="AN59" s="298"/>
      <c r="AO59" s="298"/>
      <c r="AP59" s="298"/>
      <c r="AQ59" s="298"/>
      <c r="AR59" s="298"/>
      <c r="AS59" s="298"/>
      <c r="AT59" s="298"/>
      <c r="AU59" s="298"/>
      <c r="AW59"/>
      <c r="AX59"/>
      <c r="AY59"/>
      <c r="AZ59"/>
      <c r="BA59"/>
      <c r="BB59"/>
      <c r="BC59"/>
      <c r="BD59"/>
      <c r="BE59"/>
    </row>
    <row r="60" spans="3:57" ht="12" customHeight="1" x14ac:dyDescent="0.25">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298"/>
      <c r="AE60" s="298"/>
      <c r="AF60" s="298"/>
      <c r="AG60" s="298"/>
      <c r="AH60" s="298"/>
      <c r="AI60" s="298"/>
      <c r="AJ60" s="298"/>
      <c r="AK60" s="298"/>
      <c r="AL60" s="298"/>
      <c r="AM60" s="298"/>
      <c r="AN60" s="298"/>
      <c r="AO60" s="298"/>
      <c r="AP60" s="298"/>
      <c r="AQ60" s="298"/>
      <c r="AR60" s="298"/>
      <c r="AS60" s="298"/>
      <c r="AT60" s="298"/>
      <c r="AU60" s="298"/>
      <c r="AW60"/>
      <c r="AX60"/>
      <c r="AY60"/>
      <c r="AZ60"/>
      <c r="BA60"/>
      <c r="BB60"/>
      <c r="BC60"/>
      <c r="BD60"/>
      <c r="BE60"/>
    </row>
    <row r="61" spans="3:57" ht="12" customHeight="1" x14ac:dyDescent="0.25">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298"/>
      <c r="AE61" s="298"/>
      <c r="AF61" s="298"/>
      <c r="AG61" s="298"/>
      <c r="AH61" s="298"/>
      <c r="AI61" s="298"/>
      <c r="AJ61" s="298"/>
      <c r="AK61" s="298"/>
      <c r="AL61" s="298"/>
      <c r="AM61" s="298"/>
      <c r="AN61" s="298"/>
      <c r="AO61" s="298"/>
      <c r="AP61" s="298"/>
      <c r="AQ61" s="298"/>
      <c r="AR61" s="298"/>
      <c r="AS61" s="298"/>
      <c r="AT61" s="298"/>
      <c r="AU61" s="298"/>
      <c r="AW61"/>
      <c r="AX61"/>
      <c r="AY61"/>
      <c r="AZ61"/>
      <c r="BA61"/>
      <c r="BB61"/>
      <c r="BC61"/>
      <c r="BD61"/>
      <c r="BE61"/>
    </row>
    <row r="62" spans="3:57" ht="12" customHeight="1" x14ac:dyDescent="0.25">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298"/>
      <c r="AF62" s="298"/>
      <c r="AG62" s="298"/>
      <c r="AH62" s="298"/>
      <c r="AI62" s="298"/>
      <c r="AJ62" s="298"/>
      <c r="AK62" s="298"/>
      <c r="AL62" s="298"/>
      <c r="AM62" s="298"/>
      <c r="AN62" s="298"/>
      <c r="AO62" s="298"/>
      <c r="AP62" s="298"/>
      <c r="AQ62" s="298"/>
      <c r="AR62" s="298"/>
      <c r="AS62" s="298"/>
      <c r="AT62" s="298"/>
      <c r="AU62" s="298"/>
      <c r="AW62"/>
      <c r="AX62"/>
      <c r="AY62"/>
      <c r="AZ62"/>
      <c r="BA62"/>
      <c r="BB62"/>
      <c r="BC62"/>
      <c r="BD62"/>
      <c r="BE62"/>
    </row>
    <row r="63" spans="3:57" ht="12" customHeight="1" x14ac:dyDescent="0.25">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298"/>
      <c r="AF63" s="298"/>
      <c r="AG63" s="298"/>
      <c r="AH63" s="298"/>
      <c r="AI63" s="298"/>
      <c r="AJ63" s="298"/>
      <c r="AK63" s="298"/>
      <c r="AL63" s="298"/>
      <c r="AM63" s="298"/>
      <c r="AN63" s="298"/>
      <c r="AO63" s="298"/>
      <c r="AP63" s="298"/>
      <c r="AQ63" s="298"/>
      <c r="AR63" s="298"/>
      <c r="AS63" s="298"/>
      <c r="AT63" s="298"/>
      <c r="AU63" s="298"/>
      <c r="AW63"/>
      <c r="AX63"/>
      <c r="AY63"/>
      <c r="AZ63"/>
      <c r="BA63"/>
      <c r="BB63"/>
      <c r="BC63"/>
      <c r="BD63"/>
      <c r="BE63"/>
    </row>
    <row r="64" spans="3:57" ht="12" customHeight="1" x14ac:dyDescent="0.25">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298"/>
      <c r="AF64" s="298"/>
      <c r="AG64" s="298"/>
      <c r="AH64" s="298"/>
      <c r="AI64" s="298"/>
      <c r="AJ64" s="298"/>
      <c r="AK64" s="298"/>
      <c r="AL64" s="298"/>
      <c r="AM64" s="298"/>
      <c r="AN64" s="298"/>
      <c r="AO64" s="298"/>
      <c r="AP64" s="298"/>
      <c r="AQ64" s="298"/>
      <c r="AR64" s="298"/>
      <c r="AS64" s="298"/>
      <c r="AT64" s="298"/>
      <c r="AU64" s="298"/>
      <c r="AW64"/>
      <c r="AX64"/>
      <c r="AY64"/>
      <c r="AZ64"/>
      <c r="BA64"/>
      <c r="BB64"/>
      <c r="BC64"/>
      <c r="BD64"/>
      <c r="BE64"/>
    </row>
    <row r="65" spans="1:57" ht="12" customHeight="1" x14ac:dyDescent="0.25">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298"/>
      <c r="AF65" s="298"/>
      <c r="AG65" s="298"/>
      <c r="AH65" s="298"/>
      <c r="AI65" s="298"/>
      <c r="AJ65" s="298"/>
      <c r="AK65" s="298"/>
      <c r="AL65" s="298"/>
      <c r="AM65" s="298"/>
      <c r="AN65" s="298"/>
      <c r="AO65" s="298"/>
      <c r="AP65" s="298"/>
      <c r="AQ65" s="298"/>
      <c r="AR65" s="298"/>
      <c r="AS65" s="298"/>
      <c r="AT65" s="298"/>
      <c r="AU65" s="298"/>
      <c r="AW65"/>
      <c r="AX65"/>
      <c r="AY65"/>
      <c r="AZ65"/>
      <c r="BA65"/>
      <c r="BB65"/>
      <c r="BC65"/>
      <c r="BD65"/>
      <c r="BE65"/>
    </row>
    <row r="66" spans="1:57" ht="12" customHeight="1" x14ac:dyDescent="0.25">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298"/>
      <c r="AF66" s="298"/>
      <c r="AG66" s="298"/>
      <c r="AH66" s="298"/>
      <c r="AI66" s="298"/>
      <c r="AJ66" s="298"/>
      <c r="AK66" s="298"/>
      <c r="AL66" s="298"/>
      <c r="AM66" s="298"/>
      <c r="AN66" s="298"/>
      <c r="AO66" s="298"/>
      <c r="AP66" s="298"/>
      <c r="AQ66" s="298"/>
      <c r="AR66" s="298"/>
      <c r="AS66" s="298"/>
      <c r="AT66" s="298"/>
      <c r="AU66" s="298"/>
      <c r="AW66"/>
      <c r="AX66"/>
      <c r="AY66"/>
      <c r="AZ66"/>
      <c r="BA66"/>
      <c r="BB66"/>
      <c r="BC66"/>
      <c r="BD66"/>
      <c r="BE66"/>
    </row>
    <row r="67" spans="1:57" ht="12" customHeight="1" x14ac:dyDescent="0.25">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298"/>
      <c r="AF67" s="298"/>
      <c r="AG67" s="298"/>
      <c r="AH67" s="298"/>
      <c r="AI67" s="298"/>
      <c r="AJ67" s="298"/>
      <c r="AK67" s="298"/>
      <c r="AL67" s="298"/>
      <c r="AM67" s="298"/>
      <c r="AN67" s="298"/>
      <c r="AO67" s="298"/>
      <c r="AP67" s="298"/>
      <c r="AQ67" s="298"/>
      <c r="AR67" s="298"/>
      <c r="AS67" s="298"/>
      <c r="AT67" s="298"/>
      <c r="AU67" s="298"/>
      <c r="AW67"/>
      <c r="AX67"/>
      <c r="AY67"/>
      <c r="AZ67"/>
      <c r="BA67"/>
      <c r="BB67"/>
      <c r="BC67"/>
      <c r="BD67"/>
      <c r="BE67"/>
    </row>
    <row r="68" spans="1:57" ht="12" customHeight="1" x14ac:dyDescent="0.25">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298"/>
      <c r="AE68" s="298"/>
      <c r="AF68" s="298"/>
      <c r="AG68" s="298"/>
      <c r="AH68" s="298"/>
      <c r="AI68" s="298"/>
      <c r="AJ68" s="298"/>
      <c r="AK68" s="298"/>
      <c r="AL68" s="298"/>
      <c r="AM68" s="298"/>
      <c r="AN68" s="298"/>
      <c r="AO68" s="298"/>
      <c r="AP68" s="298"/>
      <c r="AQ68" s="298"/>
      <c r="AR68" s="298"/>
      <c r="AS68" s="298"/>
      <c r="AT68" s="298"/>
      <c r="AU68" s="298"/>
      <c r="AW68"/>
      <c r="AX68"/>
      <c r="AY68"/>
      <c r="AZ68"/>
      <c r="BA68"/>
      <c r="BB68"/>
      <c r="BC68"/>
      <c r="BD68"/>
      <c r="BE68"/>
    </row>
    <row r="69" spans="1:57" ht="12" customHeight="1" x14ac:dyDescent="0.25">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298"/>
      <c r="AF69" s="298"/>
      <c r="AG69" s="298"/>
      <c r="AH69" s="298"/>
      <c r="AI69" s="298"/>
      <c r="AJ69" s="298"/>
      <c r="AK69" s="298"/>
      <c r="AL69" s="298"/>
      <c r="AM69" s="298"/>
      <c r="AN69" s="298"/>
      <c r="AO69" s="298"/>
      <c r="AP69" s="298"/>
      <c r="AQ69" s="298"/>
      <c r="AR69" s="298"/>
      <c r="AS69" s="298"/>
      <c r="AT69" s="298"/>
      <c r="AU69" s="298"/>
      <c r="AW69"/>
      <c r="AX69"/>
      <c r="AY69"/>
      <c r="AZ69"/>
      <c r="BA69"/>
      <c r="BB69"/>
      <c r="BC69"/>
      <c r="BD69"/>
      <c r="BE69"/>
    </row>
    <row r="70" spans="1:57" ht="12" customHeight="1" x14ac:dyDescent="0.25">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298"/>
      <c r="AE70" s="298"/>
      <c r="AF70" s="298"/>
      <c r="AG70" s="298"/>
      <c r="AH70" s="298"/>
      <c r="AI70" s="298"/>
      <c r="AJ70" s="298"/>
      <c r="AK70" s="298"/>
      <c r="AL70" s="298"/>
      <c r="AM70" s="298"/>
      <c r="AN70" s="298"/>
      <c r="AO70" s="298"/>
      <c r="AP70" s="298"/>
      <c r="AQ70" s="298"/>
      <c r="AR70" s="298"/>
      <c r="AS70" s="298"/>
      <c r="AT70" s="298"/>
      <c r="AU70" s="298"/>
      <c r="AW70"/>
      <c r="AX70"/>
      <c r="AY70"/>
      <c r="AZ70"/>
      <c r="BA70"/>
      <c r="BB70"/>
      <c r="BC70"/>
      <c r="BD70"/>
      <c r="BE70"/>
    </row>
    <row r="71" spans="1:57" ht="12" customHeight="1" x14ac:dyDescent="0.25">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298"/>
      <c r="AF71" s="298"/>
      <c r="AG71" s="298"/>
      <c r="AH71" s="298"/>
      <c r="AI71" s="298"/>
      <c r="AJ71" s="298"/>
      <c r="AK71" s="298"/>
      <c r="AL71" s="298"/>
      <c r="AM71" s="298"/>
      <c r="AN71" s="298"/>
      <c r="AO71" s="298"/>
      <c r="AP71" s="298"/>
      <c r="AQ71" s="298"/>
      <c r="AR71" s="298"/>
      <c r="AS71" s="298"/>
      <c r="AT71" s="298"/>
      <c r="AU71" s="298"/>
      <c r="AW71"/>
      <c r="AX71"/>
      <c r="AY71"/>
      <c r="AZ71"/>
      <c r="BA71"/>
      <c r="BB71"/>
      <c r="BC71"/>
      <c r="BD71"/>
      <c r="BE71"/>
    </row>
    <row r="72" spans="1:57" ht="12" customHeight="1" x14ac:dyDescent="0.25">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298"/>
      <c r="AF72" s="298"/>
      <c r="AG72" s="298"/>
      <c r="AH72" s="298"/>
      <c r="AI72" s="298"/>
      <c r="AJ72" s="298"/>
      <c r="AK72" s="298"/>
      <c r="AL72" s="298"/>
      <c r="AM72" s="298"/>
      <c r="AN72" s="298"/>
      <c r="AO72" s="298"/>
      <c r="AP72" s="298"/>
      <c r="AQ72" s="298"/>
      <c r="AR72" s="298"/>
      <c r="AS72" s="298"/>
      <c r="AT72" s="298"/>
      <c r="AU72" s="298"/>
      <c r="AW72"/>
      <c r="AX72"/>
      <c r="AY72"/>
      <c r="AZ72"/>
      <c r="BA72"/>
      <c r="BB72"/>
      <c r="BC72"/>
      <c r="BD72"/>
      <c r="BE72"/>
    </row>
    <row r="73" spans="1:57" ht="12" customHeight="1" x14ac:dyDescent="0.25">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298"/>
      <c r="AF73" s="298"/>
      <c r="AG73" s="298"/>
      <c r="AH73" s="298"/>
      <c r="AI73" s="298"/>
      <c r="AJ73" s="298"/>
      <c r="AK73" s="298"/>
      <c r="AL73" s="298"/>
      <c r="AM73" s="298"/>
      <c r="AN73" s="298"/>
      <c r="AO73" s="298"/>
      <c r="AP73" s="298"/>
      <c r="AQ73" s="298"/>
      <c r="AR73" s="298"/>
      <c r="AS73" s="298"/>
      <c r="AT73" s="298"/>
      <c r="AU73" s="298"/>
      <c r="AW73"/>
      <c r="AX73"/>
      <c r="AY73"/>
      <c r="AZ73"/>
      <c r="BA73"/>
      <c r="BB73"/>
      <c r="BC73"/>
      <c r="BD73"/>
      <c r="BE73"/>
    </row>
    <row r="74" spans="1:57" ht="12" customHeight="1" x14ac:dyDescent="0.25">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298"/>
      <c r="AF74" s="298"/>
      <c r="AG74" s="298"/>
      <c r="AH74" s="298"/>
      <c r="AI74" s="298"/>
      <c r="AJ74" s="298"/>
      <c r="AK74" s="298"/>
      <c r="AL74" s="298"/>
      <c r="AM74" s="298"/>
      <c r="AN74" s="298"/>
      <c r="AO74" s="298"/>
      <c r="AP74" s="298"/>
      <c r="AQ74" s="298"/>
      <c r="AR74" s="298"/>
      <c r="AS74" s="298"/>
      <c r="AT74" s="298"/>
      <c r="AU74" s="298"/>
      <c r="AW74"/>
      <c r="AX74"/>
      <c r="AY74"/>
      <c r="AZ74"/>
      <c r="BA74"/>
      <c r="BB74"/>
      <c r="BC74"/>
      <c r="BD74"/>
      <c r="BE74"/>
    </row>
    <row r="75" spans="1:57" ht="12" customHeight="1" x14ac:dyDescent="0.25">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298"/>
      <c r="AF75" s="298"/>
      <c r="AG75" s="298"/>
      <c r="AH75" s="298"/>
      <c r="AI75" s="298"/>
      <c r="AJ75" s="298"/>
      <c r="AK75" s="298"/>
      <c r="AL75" s="298"/>
      <c r="AM75" s="298"/>
      <c r="AN75" s="298"/>
      <c r="AO75" s="298"/>
      <c r="AP75" s="298"/>
      <c r="AQ75" s="298"/>
      <c r="AR75" s="298"/>
      <c r="AS75" s="298"/>
      <c r="AT75" s="298"/>
      <c r="AU75" s="298"/>
      <c r="AW75"/>
      <c r="AX75"/>
      <c r="AY75"/>
      <c r="AZ75"/>
      <c r="BA75"/>
      <c r="BB75"/>
      <c r="BC75"/>
      <c r="BD75"/>
      <c r="BE75"/>
    </row>
    <row r="76" spans="1:57" ht="12" customHeight="1" x14ac:dyDescent="0.25">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c r="AF76" s="298"/>
      <c r="AG76" s="298"/>
      <c r="AH76" s="298"/>
      <c r="AI76" s="298"/>
      <c r="AJ76" s="298"/>
      <c r="AK76" s="298"/>
      <c r="AL76" s="298"/>
      <c r="AM76" s="298"/>
      <c r="AN76" s="298"/>
      <c r="AO76" s="298"/>
      <c r="AP76" s="298"/>
      <c r="AQ76" s="298"/>
      <c r="AR76" s="298"/>
      <c r="AS76" s="298"/>
      <c r="AT76" s="298"/>
      <c r="AU76" s="298"/>
      <c r="AW76"/>
      <c r="AX76"/>
      <c r="AY76"/>
      <c r="AZ76"/>
      <c r="BA76"/>
      <c r="BB76"/>
      <c r="BC76"/>
      <c r="BD76"/>
      <c r="BE76"/>
    </row>
    <row r="77" spans="1:57" ht="12" customHeight="1" x14ac:dyDescent="0.25">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298"/>
      <c r="AF77" s="298"/>
      <c r="AG77" s="298"/>
      <c r="AH77" s="298"/>
      <c r="AI77" s="298"/>
      <c r="AJ77" s="298"/>
      <c r="AK77" s="298"/>
      <c r="AL77" s="298"/>
      <c r="AM77" s="298"/>
      <c r="AN77" s="298"/>
      <c r="AO77" s="298"/>
      <c r="AP77" s="298"/>
      <c r="AQ77" s="298"/>
      <c r="AR77" s="298"/>
      <c r="AS77" s="298"/>
      <c r="AT77" s="298"/>
      <c r="AU77" s="298"/>
      <c r="AW77"/>
      <c r="AX77"/>
      <c r="AY77"/>
      <c r="AZ77"/>
      <c r="BA77"/>
      <c r="BB77"/>
      <c r="BC77"/>
      <c r="BD77"/>
      <c r="BE77"/>
    </row>
    <row r="78" spans="1:57" ht="12" customHeight="1" x14ac:dyDescent="0.25">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298"/>
      <c r="AF78" s="298"/>
      <c r="AG78" s="298"/>
      <c r="AH78" s="298"/>
      <c r="AI78" s="298"/>
      <c r="AJ78" s="298"/>
      <c r="AK78" s="298"/>
      <c r="AL78" s="298"/>
      <c r="AM78" s="298"/>
      <c r="AN78" s="298"/>
      <c r="AO78" s="298"/>
      <c r="AP78" s="298"/>
      <c r="AQ78" s="298"/>
      <c r="AR78" s="298"/>
      <c r="AS78" s="298"/>
      <c r="AT78" s="298"/>
      <c r="AU78" s="298"/>
      <c r="AW78"/>
      <c r="AX78"/>
      <c r="AY78"/>
      <c r="AZ78"/>
      <c r="BA78"/>
      <c r="BB78"/>
      <c r="BC78"/>
      <c r="BD78"/>
      <c r="BE78"/>
    </row>
    <row r="79" spans="1:57" ht="12" customHeight="1" x14ac:dyDescent="0.25">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298"/>
      <c r="AE79" s="298"/>
      <c r="AF79" s="298"/>
      <c r="AG79" s="298"/>
      <c r="AH79" s="298"/>
      <c r="AI79" s="298"/>
      <c r="AJ79" s="298"/>
      <c r="AK79" s="298"/>
      <c r="AL79" s="298"/>
      <c r="AM79" s="298"/>
      <c r="AN79" s="298"/>
      <c r="AO79" s="298"/>
      <c r="AP79" s="298"/>
      <c r="AQ79" s="298"/>
      <c r="AR79" s="298"/>
      <c r="AS79" s="298"/>
      <c r="AT79" s="298"/>
      <c r="AU79" s="298"/>
      <c r="AW79"/>
      <c r="AX79"/>
      <c r="AY79"/>
      <c r="AZ79"/>
      <c r="BA79"/>
      <c r="BB79"/>
      <c r="BC79"/>
      <c r="BD79"/>
      <c r="BE79"/>
    </row>
    <row r="80" spans="1:57" ht="12" customHeight="1" x14ac:dyDescent="0.25">
      <c r="A80" s="244" t="s">
        <v>638</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c r="AX80"/>
      <c r="AY80"/>
      <c r="AZ80"/>
      <c r="BA80"/>
      <c r="BB80"/>
      <c r="BC80"/>
      <c r="BD80"/>
      <c r="BE80"/>
    </row>
    <row r="82" spans="1:57" ht="12" customHeight="1" x14ac:dyDescent="0.25">
      <c r="A82" s="235"/>
      <c r="B82" s="235"/>
      <c r="C82" s="235"/>
      <c r="D82" s="236" t="str">
        <f>D1</f>
        <v>Appel à projets commun 2020</v>
      </c>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440" t="s">
        <v>503</v>
      </c>
      <c r="AO82" s="440"/>
      <c r="AP82" s="440"/>
      <c r="AQ82" s="440"/>
      <c r="AR82" s="440"/>
      <c r="AS82" s="440"/>
      <c r="AT82" s="440"/>
      <c r="AU82" s="440"/>
      <c r="AV82" s="440"/>
      <c r="AW82"/>
      <c r="AX82"/>
      <c r="AY82"/>
      <c r="AZ82"/>
      <c r="BA82"/>
      <c r="BB82"/>
      <c r="BC82"/>
      <c r="BD82"/>
      <c r="BE82"/>
    </row>
    <row r="83" spans="1:57" ht="12" customHeight="1" x14ac:dyDescent="0.25">
      <c r="A83" s="235"/>
      <c r="B83" s="235"/>
      <c r="C83" s="235"/>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440"/>
      <c r="AO83" s="440"/>
      <c r="AP83" s="440"/>
      <c r="AQ83" s="440"/>
      <c r="AR83" s="440"/>
      <c r="AS83" s="440"/>
      <c r="AT83" s="440"/>
      <c r="AU83" s="440"/>
      <c r="AV83" s="440"/>
      <c r="AW83"/>
      <c r="AX83"/>
      <c r="AY83"/>
      <c r="AZ83"/>
      <c r="BA83"/>
      <c r="BB83"/>
      <c r="BC83"/>
      <c r="BD83"/>
      <c r="BE83"/>
    </row>
    <row r="84" spans="1:57" ht="12" customHeight="1" x14ac:dyDescent="0.25">
      <c r="A84" s="235"/>
      <c r="B84" s="235"/>
      <c r="C84" s="235"/>
      <c r="D84" s="236"/>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440"/>
      <c r="AO84" s="440"/>
      <c r="AP84" s="440"/>
      <c r="AQ84" s="440"/>
      <c r="AR84" s="440"/>
      <c r="AS84" s="440"/>
      <c r="AT84" s="440"/>
      <c r="AU84" s="440"/>
      <c r="AV84" s="440"/>
      <c r="AW84"/>
      <c r="AX84"/>
      <c r="AY84"/>
      <c r="AZ84"/>
      <c r="BA84"/>
      <c r="BB84"/>
      <c r="BC84"/>
      <c r="BD84"/>
      <c r="BE84"/>
    </row>
    <row r="85" spans="1:57" ht="16.5" customHeight="1" x14ac:dyDescent="0.25">
      <c r="D85" s="236" t="s">
        <v>28</v>
      </c>
      <c r="E85" s="236"/>
      <c r="F85" s="236"/>
      <c r="G85" s="236"/>
      <c r="H85" s="236"/>
      <c r="I85" s="236"/>
      <c r="J85" s="236"/>
      <c r="K85" s="236"/>
      <c r="L85" s="236"/>
      <c r="M85" s="236"/>
      <c r="N85" s="236"/>
      <c r="O85" s="236"/>
      <c r="P85" s="236"/>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170"/>
      <c r="AX85" s="170"/>
      <c r="AY85" s="170"/>
      <c r="AZ85" s="170"/>
      <c r="BA85" s="170"/>
      <c r="BB85" s="170"/>
      <c r="BC85" s="170"/>
      <c r="BD85" s="170"/>
      <c r="BE85" s="170"/>
    </row>
    <row r="86" spans="1:57" ht="16.5" customHeight="1" x14ac:dyDescent="0.25">
      <c r="D86" s="236"/>
      <c r="E86" s="236"/>
      <c r="F86" s="236"/>
      <c r="G86" s="236"/>
      <c r="H86" s="236"/>
      <c r="I86" s="236"/>
      <c r="J86" s="236"/>
      <c r="K86" s="236"/>
      <c r="L86" s="236"/>
      <c r="M86" s="236"/>
      <c r="N86" s="236"/>
      <c r="O86" s="236"/>
      <c r="P86" s="236"/>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170"/>
      <c r="AX86" s="170"/>
      <c r="AY86" s="170"/>
      <c r="AZ86" s="170"/>
      <c r="BA86" s="170"/>
      <c r="BB86" s="170"/>
      <c r="BC86" s="170"/>
      <c r="BD86" s="170"/>
      <c r="BE86" s="170"/>
    </row>
    <row r="87" spans="1:57" ht="10.9" customHeight="1" x14ac:dyDescent="0.25">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298"/>
      <c r="AF87" s="298"/>
      <c r="AG87" s="298"/>
      <c r="AH87" s="298"/>
      <c r="AI87" s="298"/>
      <c r="AJ87" s="298"/>
      <c r="AK87" s="298"/>
      <c r="AL87" s="298"/>
      <c r="AM87" s="298"/>
      <c r="AN87" s="298"/>
      <c r="AO87" s="298"/>
      <c r="AP87" s="298"/>
      <c r="AQ87" s="298"/>
      <c r="AR87" s="298"/>
      <c r="AS87" s="298"/>
      <c r="AT87" s="298"/>
      <c r="AU87" s="298"/>
      <c r="AW87"/>
      <c r="AX87"/>
      <c r="AY87"/>
      <c r="AZ87"/>
      <c r="BA87"/>
      <c r="BB87"/>
      <c r="BC87"/>
      <c r="BD87"/>
      <c r="BE87"/>
    </row>
    <row r="88" spans="1:57" ht="10.9" customHeight="1" x14ac:dyDescent="0.25">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298"/>
      <c r="AE88" s="298"/>
      <c r="AF88" s="298"/>
      <c r="AG88" s="298"/>
      <c r="AH88" s="298"/>
      <c r="AI88" s="298"/>
      <c r="AJ88" s="298"/>
      <c r="AK88" s="298"/>
      <c r="AL88" s="298"/>
      <c r="AM88" s="298"/>
      <c r="AN88" s="298"/>
      <c r="AO88" s="298"/>
      <c r="AP88" s="298"/>
      <c r="AQ88" s="298"/>
      <c r="AR88" s="298"/>
      <c r="AS88" s="298"/>
      <c r="AT88" s="298"/>
      <c r="AU88" s="298"/>
      <c r="AW88"/>
      <c r="AX88"/>
      <c r="AY88"/>
      <c r="AZ88"/>
      <c r="BA88"/>
      <c r="BB88"/>
      <c r="BC88"/>
      <c r="BD88"/>
      <c r="BE88"/>
    </row>
    <row r="89" spans="1:57" ht="10.9" customHeight="1" x14ac:dyDescent="0.25">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298"/>
      <c r="AE89" s="298"/>
      <c r="AF89" s="298"/>
      <c r="AG89" s="298"/>
      <c r="AH89" s="298"/>
      <c r="AI89" s="298"/>
      <c r="AJ89" s="298"/>
      <c r="AK89" s="298"/>
      <c r="AL89" s="298"/>
      <c r="AM89" s="298"/>
      <c r="AN89" s="298"/>
      <c r="AO89" s="298"/>
      <c r="AP89" s="298"/>
      <c r="AQ89" s="298"/>
      <c r="AR89" s="298"/>
      <c r="AS89" s="298"/>
      <c r="AT89" s="298"/>
      <c r="AU89" s="298"/>
      <c r="AW89"/>
      <c r="AX89"/>
      <c r="AY89"/>
      <c r="AZ89"/>
      <c r="BA89"/>
      <c r="BB89"/>
      <c r="BC89"/>
      <c r="BD89"/>
      <c r="BE89"/>
    </row>
    <row r="90" spans="1:57" ht="10.9" customHeight="1" x14ac:dyDescent="0.25">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298"/>
      <c r="AE90" s="298"/>
      <c r="AF90" s="298"/>
      <c r="AG90" s="298"/>
      <c r="AH90" s="298"/>
      <c r="AI90" s="298"/>
      <c r="AJ90" s="298"/>
      <c r="AK90" s="298"/>
      <c r="AL90" s="298"/>
      <c r="AM90" s="298"/>
      <c r="AN90" s="298"/>
      <c r="AO90" s="298"/>
      <c r="AP90" s="298"/>
      <c r="AQ90" s="298"/>
      <c r="AR90" s="298"/>
      <c r="AS90" s="298"/>
      <c r="AT90" s="298"/>
      <c r="AU90" s="298"/>
      <c r="AW90"/>
      <c r="AX90"/>
      <c r="AY90"/>
      <c r="AZ90"/>
      <c r="BA90"/>
      <c r="BB90"/>
      <c r="BC90"/>
      <c r="BD90"/>
      <c r="BE90"/>
    </row>
    <row r="91" spans="1:57" ht="10.9" customHeight="1" x14ac:dyDescent="0.25">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W91"/>
      <c r="AX91"/>
      <c r="AY91"/>
      <c r="AZ91"/>
      <c r="BA91"/>
      <c r="BB91"/>
      <c r="BC91"/>
      <c r="BD91"/>
      <c r="BE91"/>
    </row>
    <row r="92" spans="1:57" ht="10.9" customHeight="1" x14ac:dyDescent="0.25">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298"/>
      <c r="AE92" s="298"/>
      <c r="AF92" s="298"/>
      <c r="AG92" s="298"/>
      <c r="AH92" s="298"/>
      <c r="AI92" s="298"/>
      <c r="AJ92" s="298"/>
      <c r="AK92" s="298"/>
      <c r="AL92" s="298"/>
      <c r="AM92" s="298"/>
      <c r="AN92" s="298"/>
      <c r="AO92" s="298"/>
      <c r="AP92" s="298"/>
      <c r="AQ92" s="298"/>
      <c r="AR92" s="298"/>
      <c r="AS92" s="298"/>
      <c r="AT92" s="298"/>
      <c r="AU92" s="298"/>
      <c r="AW92"/>
      <c r="AX92"/>
      <c r="AY92"/>
      <c r="AZ92"/>
      <c r="BA92"/>
      <c r="BB92"/>
      <c r="BC92"/>
      <c r="BD92"/>
      <c r="BE92"/>
    </row>
    <row r="93" spans="1:57" ht="10.9" customHeight="1" x14ac:dyDescent="0.25">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W93"/>
      <c r="AX93"/>
      <c r="AY93"/>
      <c r="AZ93"/>
      <c r="BA93"/>
      <c r="BB93"/>
      <c r="BC93"/>
      <c r="BD93"/>
      <c r="BE93"/>
    </row>
    <row r="94" spans="1:57" ht="10.9" customHeight="1" x14ac:dyDescent="0.25">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298"/>
      <c r="AF94" s="298"/>
      <c r="AG94" s="298"/>
      <c r="AH94" s="298"/>
      <c r="AI94" s="298"/>
      <c r="AJ94" s="298"/>
      <c r="AK94" s="298"/>
      <c r="AL94" s="298"/>
      <c r="AM94" s="298"/>
      <c r="AN94" s="298"/>
      <c r="AO94" s="298"/>
      <c r="AP94" s="298"/>
      <c r="AQ94" s="298"/>
      <c r="AR94" s="298"/>
      <c r="AS94" s="298"/>
      <c r="AT94" s="298"/>
      <c r="AU94" s="298"/>
      <c r="AW94"/>
      <c r="AX94"/>
      <c r="AY94"/>
      <c r="AZ94"/>
      <c r="BA94"/>
      <c r="BB94"/>
      <c r="BC94"/>
      <c r="BD94"/>
      <c r="BE94"/>
    </row>
    <row r="95" spans="1:57" ht="10.9" customHeight="1" x14ac:dyDescent="0.25">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298"/>
      <c r="AF95" s="298"/>
      <c r="AG95" s="298"/>
      <c r="AH95" s="298"/>
      <c r="AI95" s="298"/>
      <c r="AJ95" s="298"/>
      <c r="AK95" s="298"/>
      <c r="AL95" s="298"/>
      <c r="AM95" s="298"/>
      <c r="AN95" s="298"/>
      <c r="AO95" s="298"/>
      <c r="AP95" s="298"/>
      <c r="AQ95" s="298"/>
      <c r="AR95" s="298"/>
      <c r="AS95" s="298"/>
      <c r="AT95" s="298"/>
      <c r="AU95" s="298"/>
      <c r="AW95"/>
      <c r="AX95"/>
      <c r="AY95"/>
      <c r="AZ95"/>
      <c r="BA95"/>
      <c r="BB95"/>
      <c r="BC95"/>
      <c r="BD95"/>
      <c r="BE95"/>
    </row>
    <row r="96" spans="1:57" ht="10.9" customHeight="1" x14ac:dyDescent="0.25">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298"/>
      <c r="AF96" s="298"/>
      <c r="AG96" s="298"/>
      <c r="AH96" s="298"/>
      <c r="AI96" s="298"/>
      <c r="AJ96" s="298"/>
      <c r="AK96" s="298"/>
      <c r="AL96" s="298"/>
      <c r="AM96" s="298"/>
      <c r="AN96" s="298"/>
      <c r="AO96" s="298"/>
      <c r="AP96" s="298"/>
      <c r="AQ96" s="298"/>
      <c r="AR96" s="298"/>
      <c r="AS96" s="298"/>
      <c r="AT96" s="298"/>
      <c r="AU96" s="298"/>
      <c r="AW96"/>
      <c r="AX96"/>
      <c r="AY96"/>
      <c r="AZ96"/>
      <c r="BA96"/>
      <c r="BB96"/>
      <c r="BC96"/>
      <c r="BD96"/>
      <c r="BE96"/>
    </row>
    <row r="97" spans="3:57" ht="10.9" customHeight="1" x14ac:dyDescent="0.25">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298"/>
      <c r="AE97" s="298"/>
      <c r="AF97" s="298"/>
      <c r="AG97" s="298"/>
      <c r="AH97" s="298"/>
      <c r="AI97" s="298"/>
      <c r="AJ97" s="298"/>
      <c r="AK97" s="298"/>
      <c r="AL97" s="298"/>
      <c r="AM97" s="298"/>
      <c r="AN97" s="298"/>
      <c r="AO97" s="298"/>
      <c r="AP97" s="298"/>
      <c r="AQ97" s="298"/>
      <c r="AR97" s="298"/>
      <c r="AS97" s="298"/>
      <c r="AT97" s="298"/>
      <c r="AU97" s="298"/>
      <c r="AW97"/>
      <c r="AX97"/>
      <c r="AY97"/>
      <c r="AZ97"/>
      <c r="BA97"/>
      <c r="BB97"/>
      <c r="BC97"/>
      <c r="BD97"/>
      <c r="BE97"/>
    </row>
    <row r="98" spans="3:57" ht="10.9" customHeight="1" x14ac:dyDescent="0.25">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298"/>
      <c r="AE98" s="298"/>
      <c r="AF98" s="298"/>
      <c r="AG98" s="298"/>
      <c r="AH98" s="298"/>
      <c r="AI98" s="298"/>
      <c r="AJ98" s="298"/>
      <c r="AK98" s="298"/>
      <c r="AL98" s="298"/>
      <c r="AM98" s="298"/>
      <c r="AN98" s="298"/>
      <c r="AO98" s="298"/>
      <c r="AP98" s="298"/>
      <c r="AQ98" s="298"/>
      <c r="AR98" s="298"/>
      <c r="AS98" s="298"/>
      <c r="AT98" s="298"/>
      <c r="AU98" s="298"/>
      <c r="AW98"/>
      <c r="AX98"/>
      <c r="AY98"/>
      <c r="AZ98"/>
      <c r="BA98"/>
      <c r="BB98"/>
      <c r="BC98"/>
      <c r="BD98"/>
      <c r="BE98"/>
    </row>
    <row r="99" spans="3:57" ht="10.9" customHeight="1" x14ac:dyDescent="0.25">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c r="AF99" s="298"/>
      <c r="AG99" s="298"/>
      <c r="AH99" s="298"/>
      <c r="AI99" s="298"/>
      <c r="AJ99" s="298"/>
      <c r="AK99" s="298"/>
      <c r="AL99" s="298"/>
      <c r="AM99" s="298"/>
      <c r="AN99" s="298"/>
      <c r="AO99" s="298"/>
      <c r="AP99" s="298"/>
      <c r="AQ99" s="298"/>
      <c r="AR99" s="298"/>
      <c r="AS99" s="298"/>
      <c r="AT99" s="298"/>
      <c r="AU99" s="298"/>
      <c r="AW99"/>
      <c r="AX99"/>
      <c r="AY99"/>
      <c r="AZ99"/>
      <c r="BA99"/>
      <c r="BB99"/>
      <c r="BC99"/>
      <c r="BD99"/>
      <c r="BE99"/>
    </row>
    <row r="100" spans="3:57" ht="10.9" customHeight="1" x14ac:dyDescent="0.25">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298"/>
      <c r="AF100" s="298"/>
      <c r="AG100" s="298"/>
      <c r="AH100" s="298"/>
      <c r="AI100" s="298"/>
      <c r="AJ100" s="298"/>
      <c r="AK100" s="298"/>
      <c r="AL100" s="298"/>
      <c r="AM100" s="298"/>
      <c r="AN100" s="298"/>
      <c r="AO100" s="298"/>
      <c r="AP100" s="298"/>
      <c r="AQ100" s="298"/>
      <c r="AR100" s="298"/>
      <c r="AS100" s="298"/>
      <c r="AT100" s="298"/>
      <c r="AU100" s="298"/>
      <c r="AW100"/>
      <c r="AX100"/>
      <c r="AY100"/>
      <c r="AZ100"/>
      <c r="BA100"/>
      <c r="BB100"/>
      <c r="BC100"/>
      <c r="BD100"/>
      <c r="BE100"/>
    </row>
    <row r="101" spans="3:57" ht="16.5" customHeight="1" x14ac:dyDescent="0.25">
      <c r="D101" s="236" t="s">
        <v>29</v>
      </c>
      <c r="E101" s="236"/>
      <c r="F101" s="236"/>
      <c r="G101" s="236"/>
      <c r="H101" s="236"/>
      <c r="I101" s="236"/>
      <c r="J101" s="236"/>
      <c r="K101" s="236"/>
      <c r="L101" s="236"/>
      <c r="M101" s="236"/>
      <c r="N101" s="236"/>
      <c r="O101" s="236"/>
      <c r="P101" s="236"/>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170"/>
      <c r="AX101" s="170"/>
      <c r="AY101" s="170"/>
      <c r="AZ101" s="170"/>
      <c r="BA101" s="170"/>
      <c r="BB101" s="170"/>
      <c r="BC101" s="170"/>
      <c r="BD101" s="170"/>
      <c r="BE101" s="170"/>
    </row>
    <row r="102" spans="3:57" ht="16.5" customHeight="1" x14ac:dyDescent="0.25">
      <c r="D102" s="236"/>
      <c r="E102" s="236"/>
      <c r="F102" s="236"/>
      <c r="G102" s="236"/>
      <c r="H102" s="236"/>
      <c r="I102" s="236"/>
      <c r="J102" s="236"/>
      <c r="K102" s="236"/>
      <c r="L102" s="236"/>
      <c r="M102" s="236"/>
      <c r="N102" s="236"/>
      <c r="O102" s="236"/>
      <c r="P102" s="236"/>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170"/>
      <c r="AX102" s="170"/>
      <c r="AY102" s="170"/>
      <c r="AZ102" s="170"/>
      <c r="BA102" s="170"/>
      <c r="BB102" s="170"/>
      <c r="BC102" s="170"/>
      <c r="BD102" s="170"/>
      <c r="BE102" s="170"/>
    </row>
    <row r="103" spans="3:57" ht="10.9" customHeight="1" x14ac:dyDescent="0.25">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298"/>
      <c r="AF103" s="298"/>
      <c r="AG103" s="298"/>
      <c r="AH103" s="298"/>
      <c r="AI103" s="298"/>
      <c r="AJ103" s="298"/>
      <c r="AK103" s="298"/>
      <c r="AL103" s="298"/>
      <c r="AM103" s="298"/>
      <c r="AN103" s="298"/>
      <c r="AO103" s="298"/>
      <c r="AP103" s="298"/>
      <c r="AQ103" s="298"/>
      <c r="AR103" s="298"/>
      <c r="AS103" s="298"/>
      <c r="AT103" s="298"/>
      <c r="AU103" s="298"/>
    </row>
    <row r="104" spans="3:57" ht="10.9" customHeight="1" x14ac:dyDescent="0.25">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298"/>
      <c r="AE104" s="298"/>
      <c r="AF104" s="298"/>
      <c r="AG104" s="298"/>
      <c r="AH104" s="298"/>
      <c r="AI104" s="298"/>
      <c r="AJ104" s="298"/>
      <c r="AK104" s="298"/>
      <c r="AL104" s="298"/>
      <c r="AM104" s="298"/>
      <c r="AN104" s="298"/>
      <c r="AO104" s="298"/>
      <c r="AP104" s="298"/>
      <c r="AQ104" s="298"/>
      <c r="AR104" s="298"/>
      <c r="AS104" s="298"/>
      <c r="AT104" s="298"/>
      <c r="AU104" s="298"/>
    </row>
    <row r="105" spans="3:57" ht="10.9" customHeight="1" x14ac:dyDescent="0.25">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298"/>
      <c r="AE105" s="298"/>
      <c r="AF105" s="298"/>
      <c r="AG105" s="298"/>
      <c r="AH105" s="298"/>
      <c r="AI105" s="298"/>
      <c r="AJ105" s="298"/>
      <c r="AK105" s="298"/>
      <c r="AL105" s="298"/>
      <c r="AM105" s="298"/>
      <c r="AN105" s="298"/>
      <c r="AO105" s="298"/>
      <c r="AP105" s="298"/>
      <c r="AQ105" s="298"/>
      <c r="AR105" s="298"/>
      <c r="AS105" s="298"/>
      <c r="AT105" s="298"/>
      <c r="AU105" s="298"/>
    </row>
    <row r="106" spans="3:57" ht="10.9" customHeight="1" x14ac:dyDescent="0.25">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298"/>
      <c r="AE106" s="298"/>
      <c r="AF106" s="298"/>
      <c r="AG106" s="298"/>
      <c r="AH106" s="298"/>
      <c r="AI106" s="298"/>
      <c r="AJ106" s="298"/>
      <c r="AK106" s="298"/>
      <c r="AL106" s="298"/>
      <c r="AM106" s="298"/>
      <c r="AN106" s="298"/>
      <c r="AO106" s="298"/>
      <c r="AP106" s="298"/>
      <c r="AQ106" s="298"/>
      <c r="AR106" s="298"/>
      <c r="AS106" s="298"/>
      <c r="AT106" s="298"/>
      <c r="AU106" s="298"/>
    </row>
    <row r="107" spans="3:57" ht="10.9" customHeight="1" x14ac:dyDescent="0.25">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298"/>
      <c r="AE107" s="298"/>
      <c r="AF107" s="298"/>
      <c r="AG107" s="298"/>
      <c r="AH107" s="298"/>
      <c r="AI107" s="298"/>
      <c r="AJ107" s="298"/>
      <c r="AK107" s="298"/>
      <c r="AL107" s="298"/>
      <c r="AM107" s="298"/>
      <c r="AN107" s="298"/>
      <c r="AO107" s="298"/>
      <c r="AP107" s="298"/>
      <c r="AQ107" s="298"/>
      <c r="AR107" s="298"/>
      <c r="AS107" s="298"/>
      <c r="AT107" s="298"/>
      <c r="AU107" s="298"/>
    </row>
    <row r="108" spans="3:57" ht="10.9" customHeight="1" x14ac:dyDescent="0.25">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298"/>
      <c r="AE108" s="298"/>
      <c r="AF108" s="298"/>
      <c r="AG108" s="298"/>
      <c r="AH108" s="298"/>
      <c r="AI108" s="298"/>
      <c r="AJ108" s="298"/>
      <c r="AK108" s="298"/>
      <c r="AL108" s="298"/>
      <c r="AM108" s="298"/>
      <c r="AN108" s="298"/>
      <c r="AO108" s="298"/>
      <c r="AP108" s="298"/>
      <c r="AQ108" s="298"/>
      <c r="AR108" s="298"/>
      <c r="AS108" s="298"/>
      <c r="AT108" s="298"/>
      <c r="AU108" s="298"/>
    </row>
    <row r="109" spans="3:57" ht="10.9" customHeight="1" x14ac:dyDescent="0.25">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298"/>
      <c r="AE109" s="298"/>
      <c r="AF109" s="298"/>
      <c r="AG109" s="298"/>
      <c r="AH109" s="298"/>
      <c r="AI109" s="298"/>
      <c r="AJ109" s="298"/>
      <c r="AK109" s="298"/>
      <c r="AL109" s="298"/>
      <c r="AM109" s="298"/>
      <c r="AN109" s="298"/>
      <c r="AO109" s="298"/>
      <c r="AP109" s="298"/>
      <c r="AQ109" s="298"/>
      <c r="AR109" s="298"/>
      <c r="AS109" s="298"/>
      <c r="AT109" s="298"/>
      <c r="AU109" s="298"/>
    </row>
    <row r="110" spans="3:57" ht="10.9" customHeight="1" x14ac:dyDescent="0.25">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298"/>
      <c r="AE110" s="298"/>
      <c r="AF110" s="298"/>
      <c r="AG110" s="298"/>
      <c r="AH110" s="298"/>
      <c r="AI110" s="298"/>
      <c r="AJ110" s="298"/>
      <c r="AK110" s="298"/>
      <c r="AL110" s="298"/>
      <c r="AM110" s="298"/>
      <c r="AN110" s="298"/>
      <c r="AO110" s="298"/>
      <c r="AP110" s="298"/>
      <c r="AQ110" s="298"/>
      <c r="AR110" s="298"/>
      <c r="AS110" s="298"/>
      <c r="AT110" s="298"/>
      <c r="AU110" s="298"/>
    </row>
    <row r="111" spans="3:57" ht="10.9" customHeight="1" x14ac:dyDescent="0.25">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298"/>
      <c r="AF111" s="298"/>
      <c r="AG111" s="298"/>
      <c r="AH111" s="298"/>
      <c r="AI111" s="298"/>
      <c r="AJ111" s="298"/>
      <c r="AK111" s="298"/>
      <c r="AL111" s="298"/>
      <c r="AM111" s="298"/>
      <c r="AN111" s="298"/>
      <c r="AO111" s="298"/>
      <c r="AP111" s="298"/>
      <c r="AQ111" s="298"/>
      <c r="AR111" s="298"/>
      <c r="AS111" s="298"/>
      <c r="AT111" s="298"/>
      <c r="AU111" s="298"/>
    </row>
    <row r="112" spans="3:57" ht="10.9" customHeight="1" x14ac:dyDescent="0.25">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298"/>
      <c r="AF112" s="298"/>
      <c r="AG112" s="298"/>
      <c r="AH112" s="298"/>
      <c r="AI112" s="298"/>
      <c r="AJ112" s="298"/>
      <c r="AK112" s="298"/>
      <c r="AL112" s="298"/>
      <c r="AM112" s="298"/>
      <c r="AN112" s="298"/>
      <c r="AO112" s="298"/>
      <c r="AP112" s="298"/>
      <c r="AQ112" s="298"/>
      <c r="AR112" s="298"/>
      <c r="AS112" s="298"/>
      <c r="AT112" s="298"/>
      <c r="AU112" s="298"/>
    </row>
    <row r="113" spans="1:48" ht="10.9" customHeight="1" x14ac:dyDescent="0.25">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298"/>
      <c r="AE113" s="298"/>
      <c r="AF113" s="298"/>
      <c r="AG113" s="298"/>
      <c r="AH113" s="298"/>
      <c r="AI113" s="298"/>
      <c r="AJ113" s="298"/>
      <c r="AK113" s="298"/>
      <c r="AL113" s="298"/>
      <c r="AM113" s="298"/>
      <c r="AN113" s="298"/>
      <c r="AO113" s="298"/>
      <c r="AP113" s="298"/>
      <c r="AQ113" s="298"/>
      <c r="AR113" s="298"/>
      <c r="AS113" s="298"/>
      <c r="AT113" s="298"/>
      <c r="AU113" s="298"/>
    </row>
    <row r="114" spans="1:48" ht="10.9" customHeight="1" x14ac:dyDescent="0.25">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298"/>
      <c r="AF114" s="298"/>
      <c r="AG114" s="298"/>
      <c r="AH114" s="298"/>
      <c r="AI114" s="298"/>
      <c r="AJ114" s="298"/>
      <c r="AK114" s="298"/>
      <c r="AL114" s="298"/>
      <c r="AM114" s="298"/>
      <c r="AN114" s="298"/>
      <c r="AO114" s="298"/>
      <c r="AP114" s="298"/>
      <c r="AQ114" s="298"/>
      <c r="AR114" s="298"/>
      <c r="AS114" s="298"/>
      <c r="AT114" s="298"/>
      <c r="AU114" s="298"/>
    </row>
    <row r="115" spans="1:48" ht="10.9" customHeight="1" x14ac:dyDescent="0.25">
      <c r="C115" s="298"/>
      <c r="D115" s="298"/>
      <c r="E115" s="298"/>
      <c r="F115" s="298"/>
      <c r="G115" s="298"/>
      <c r="H115" s="298"/>
      <c r="I115" s="298"/>
      <c r="J115" s="298"/>
      <c r="K115" s="298"/>
      <c r="L115" s="298"/>
      <c r="M115" s="298"/>
      <c r="N115" s="298"/>
      <c r="O115" s="298"/>
      <c r="P115" s="298"/>
      <c r="Q115" s="298"/>
      <c r="R115" s="298"/>
      <c r="S115" s="298"/>
      <c r="T115" s="298"/>
      <c r="U115" s="298"/>
      <c r="V115" s="298"/>
      <c r="W115" s="298"/>
      <c r="X115" s="298"/>
      <c r="Y115" s="298"/>
      <c r="Z115" s="298"/>
      <c r="AA115" s="298"/>
      <c r="AB115" s="298"/>
      <c r="AC115" s="298"/>
      <c r="AD115" s="298"/>
      <c r="AE115" s="298"/>
      <c r="AF115" s="298"/>
      <c r="AG115" s="298"/>
      <c r="AH115" s="298"/>
      <c r="AI115" s="298"/>
      <c r="AJ115" s="298"/>
      <c r="AK115" s="298"/>
      <c r="AL115" s="298"/>
      <c r="AM115" s="298"/>
      <c r="AN115" s="298"/>
      <c r="AO115" s="298"/>
      <c r="AP115" s="298"/>
      <c r="AQ115" s="298"/>
      <c r="AR115" s="298"/>
      <c r="AS115" s="298"/>
      <c r="AT115" s="298"/>
      <c r="AU115" s="298"/>
    </row>
    <row r="116" spans="1:48" ht="10.9" customHeight="1" x14ac:dyDescent="0.25">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298"/>
      <c r="AF116" s="298"/>
      <c r="AG116" s="298"/>
      <c r="AH116" s="298"/>
      <c r="AI116" s="298"/>
      <c r="AJ116" s="298"/>
      <c r="AK116" s="298"/>
      <c r="AL116" s="298"/>
      <c r="AM116" s="298"/>
      <c r="AN116" s="298"/>
      <c r="AO116" s="298"/>
      <c r="AP116" s="298"/>
      <c r="AQ116" s="298"/>
      <c r="AR116" s="298"/>
      <c r="AS116" s="298"/>
      <c r="AT116" s="298"/>
      <c r="AU116" s="298"/>
    </row>
    <row r="117" spans="1:48" ht="10.9" customHeight="1" x14ac:dyDescent="0.25">
      <c r="C117" s="298"/>
      <c r="D117" s="298"/>
      <c r="E117" s="298"/>
      <c r="F117" s="298"/>
      <c r="G117" s="298"/>
      <c r="H117" s="298"/>
      <c r="I117" s="298"/>
      <c r="J117" s="298"/>
      <c r="K117" s="298"/>
      <c r="L117" s="298"/>
      <c r="M117" s="298"/>
      <c r="N117" s="298"/>
      <c r="O117" s="298"/>
      <c r="P117" s="298"/>
      <c r="Q117" s="298"/>
      <c r="R117" s="298"/>
      <c r="S117" s="298"/>
      <c r="T117" s="298"/>
      <c r="U117" s="298"/>
      <c r="V117" s="298"/>
      <c r="W117" s="298"/>
      <c r="X117" s="298"/>
      <c r="Y117" s="298"/>
      <c r="Z117" s="298"/>
      <c r="AA117" s="298"/>
      <c r="AB117" s="298"/>
      <c r="AC117" s="298"/>
      <c r="AD117" s="298"/>
      <c r="AE117" s="298"/>
      <c r="AF117" s="298"/>
      <c r="AG117" s="298"/>
      <c r="AH117" s="298"/>
      <c r="AI117" s="298"/>
      <c r="AJ117" s="298"/>
      <c r="AK117" s="298"/>
      <c r="AL117" s="298"/>
      <c r="AM117" s="298"/>
      <c r="AN117" s="298"/>
      <c r="AO117" s="298"/>
      <c r="AP117" s="298"/>
      <c r="AQ117" s="298"/>
      <c r="AR117" s="298"/>
      <c r="AS117" s="298"/>
      <c r="AT117" s="298"/>
      <c r="AU117" s="298"/>
    </row>
    <row r="118" spans="1:48" ht="12" customHeight="1" x14ac:dyDescent="0.25">
      <c r="A118" s="439" t="s">
        <v>639</v>
      </c>
      <c r="B118" s="439"/>
      <c r="C118" s="439"/>
      <c r="D118" s="439"/>
      <c r="E118" s="439"/>
      <c r="F118" s="439"/>
      <c r="G118" s="439"/>
      <c r="H118" s="439"/>
      <c r="I118" s="439"/>
      <c r="J118" s="439"/>
      <c r="K118" s="439"/>
      <c r="L118" s="439"/>
      <c r="M118" s="439"/>
      <c r="N118" s="439"/>
      <c r="O118" s="439"/>
      <c r="P118" s="439"/>
      <c r="Q118" s="439"/>
      <c r="R118" s="439"/>
      <c r="S118" s="439"/>
      <c r="T118" s="439"/>
      <c r="U118" s="439"/>
      <c r="V118" s="439"/>
      <c r="W118" s="439"/>
      <c r="X118" s="439"/>
      <c r="Y118" s="439"/>
      <c r="Z118" s="439"/>
      <c r="AA118" s="439"/>
      <c r="AB118" s="439"/>
      <c r="AC118" s="439"/>
      <c r="AD118" s="439"/>
      <c r="AE118" s="439"/>
      <c r="AF118" s="439"/>
      <c r="AG118" s="439"/>
      <c r="AH118" s="439"/>
      <c r="AI118" s="439"/>
      <c r="AJ118" s="439"/>
      <c r="AK118" s="439"/>
      <c r="AL118" s="439"/>
      <c r="AM118" s="439"/>
      <c r="AN118" s="439"/>
      <c r="AO118" s="439"/>
      <c r="AP118" s="439"/>
      <c r="AQ118" s="439"/>
      <c r="AR118" s="439"/>
      <c r="AS118" s="439"/>
      <c r="AT118" s="439"/>
      <c r="AU118" s="439"/>
      <c r="AV118" s="439"/>
    </row>
    <row r="120" spans="1:48" ht="12"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240" t="s">
        <v>135</v>
      </c>
      <c r="AO120" s="240"/>
      <c r="AP120" s="240"/>
      <c r="AQ120" s="240"/>
      <c r="AR120" s="36"/>
      <c r="AS120" s="240" t="s">
        <v>110</v>
      </c>
      <c r="AT120" s="240"/>
      <c r="AU120" s="240"/>
      <c r="AV120" s="240"/>
    </row>
    <row r="121" spans="1:48" ht="12"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240"/>
      <c r="AO121" s="240"/>
      <c r="AP121" s="240"/>
      <c r="AQ121" s="240"/>
      <c r="AR121" s="36"/>
      <c r="AS121" s="240"/>
      <c r="AT121" s="240"/>
      <c r="AU121" s="240"/>
      <c r="AV121" s="240"/>
    </row>
  </sheetData>
  <sheetProtection algorithmName="SHA-512" hashValue="72KC5Zi3J2gRjias32PScWf0g9PVWmCHlNvoJCJBn9whHvGsLtU3RCgpjUHaMKtyYRLyunTp6p0cJnPC6ruCvg==" saltValue="lygPWrKC+AP3nikXgMB5Nw==" spinCount="100000" sheet="1" objects="1" scenarios="1" selectLockedCells="1"/>
  <mergeCells count="88">
    <mergeCell ref="A1:C3"/>
    <mergeCell ref="D1:AM3"/>
    <mergeCell ref="AN1:AV3"/>
    <mergeCell ref="A5:AV7"/>
    <mergeCell ref="B8:AU12"/>
    <mergeCell ref="D14:AV15"/>
    <mergeCell ref="D17:E18"/>
    <mergeCell ref="F17:T18"/>
    <mergeCell ref="U17:V18"/>
    <mergeCell ref="Z17:AA18"/>
    <mergeCell ref="AB17:AP18"/>
    <mergeCell ref="AQ17:AR18"/>
    <mergeCell ref="BA23:BB24"/>
    <mergeCell ref="BD23:BE24"/>
    <mergeCell ref="D20:E21"/>
    <mergeCell ref="F20:T21"/>
    <mergeCell ref="U20:V21"/>
    <mergeCell ref="Z20:AA21"/>
    <mergeCell ref="AB20:AP21"/>
    <mergeCell ref="AY17:AZ18"/>
    <mergeCell ref="BA17:BB18"/>
    <mergeCell ref="BD17:BE18"/>
    <mergeCell ref="AQ20:AR21"/>
    <mergeCell ref="AY20:AZ21"/>
    <mergeCell ref="BA20:BB21"/>
    <mergeCell ref="BD20:BE21"/>
    <mergeCell ref="AQ26:AR27"/>
    <mergeCell ref="AY26:AZ27"/>
    <mergeCell ref="BA26:BB27"/>
    <mergeCell ref="BD26:BE27"/>
    <mergeCell ref="D23:E24"/>
    <mergeCell ref="F23:T24"/>
    <mergeCell ref="U23:V24"/>
    <mergeCell ref="D26:E27"/>
    <mergeCell ref="F26:T27"/>
    <mergeCell ref="U26:V27"/>
    <mergeCell ref="Z26:AA27"/>
    <mergeCell ref="AB26:AP27"/>
    <mergeCell ref="Z23:AA24"/>
    <mergeCell ref="AB23:AP24"/>
    <mergeCell ref="AQ23:AR24"/>
    <mergeCell ref="AY23:AZ24"/>
    <mergeCell ref="BD29:BE30"/>
    <mergeCell ref="D32:E33"/>
    <mergeCell ref="F32:T33"/>
    <mergeCell ref="U32:V33"/>
    <mergeCell ref="Z32:AA33"/>
    <mergeCell ref="AB32:AG33"/>
    <mergeCell ref="AH32:AR33"/>
    <mergeCell ref="AY32:AZ33"/>
    <mergeCell ref="BA32:BB33"/>
    <mergeCell ref="BD32:BE33"/>
    <mergeCell ref="D29:E30"/>
    <mergeCell ref="F29:T30"/>
    <mergeCell ref="U29:V30"/>
    <mergeCell ref="AY29:AZ30"/>
    <mergeCell ref="BA29:BB30"/>
    <mergeCell ref="AY35:AZ36"/>
    <mergeCell ref="BA35:BB36"/>
    <mergeCell ref="D38:E39"/>
    <mergeCell ref="F38:T39"/>
    <mergeCell ref="U38:V39"/>
    <mergeCell ref="Z38:AA39"/>
    <mergeCell ref="AQ38:AR39"/>
    <mergeCell ref="AY38:AZ39"/>
    <mergeCell ref="BA38:BB39"/>
    <mergeCell ref="D35:E36"/>
    <mergeCell ref="F35:T36"/>
    <mergeCell ref="U35:V36"/>
    <mergeCell ref="Z35:AA36"/>
    <mergeCell ref="AQ35:AR36"/>
    <mergeCell ref="A43:AV43"/>
    <mergeCell ref="A46:C48"/>
    <mergeCell ref="D46:AM48"/>
    <mergeCell ref="AN46:AV48"/>
    <mergeCell ref="D52:AV53"/>
    <mergeCell ref="C55:AU79"/>
    <mergeCell ref="A80:AV80"/>
    <mergeCell ref="A82:C84"/>
    <mergeCell ref="D82:AM84"/>
    <mergeCell ref="AN82:AV84"/>
    <mergeCell ref="AN120:AQ121"/>
    <mergeCell ref="AS120:AV121"/>
    <mergeCell ref="D85:P86"/>
    <mergeCell ref="C87:AU100"/>
    <mergeCell ref="D101:P102"/>
    <mergeCell ref="C103:AU117"/>
    <mergeCell ref="A118:AV118"/>
  </mergeCells>
  <conditionalFormatting sqref="C55">
    <cfRule type="cellIs" dxfId="26" priority="92" operator="equal">
      <formula>0</formula>
    </cfRule>
  </conditionalFormatting>
  <conditionalFormatting sqref="C87">
    <cfRule type="cellIs" dxfId="25" priority="93" operator="equal">
      <formula>0</formula>
    </cfRule>
  </conditionalFormatting>
  <conditionalFormatting sqref="C103">
    <cfRule type="cellIs" dxfId="24" priority="94" operator="equal">
      <formula>0</formula>
    </cfRule>
  </conditionalFormatting>
  <conditionalFormatting sqref="B8">
    <cfRule type="cellIs" dxfId="23" priority="95" operator="equal">
      <formula>0</formula>
    </cfRule>
  </conditionalFormatting>
  <conditionalFormatting sqref="AH32">
    <cfRule type="expression" dxfId="22" priority="96">
      <formula>AI32=1</formula>
    </cfRule>
  </conditionalFormatting>
  <conditionalFormatting sqref="AH32">
    <cfRule type="cellIs" dxfId="21" priority="97" operator="equal">
      <formula>0</formula>
    </cfRule>
  </conditionalFormatting>
  <conditionalFormatting sqref="U17:V18">
    <cfRule type="cellIs" dxfId="20" priority="51" operator="equal">
      <formula>"non"</formula>
    </cfRule>
    <cfRule type="cellIs" dxfId="19" priority="52" operator="equal">
      <formula>"oui"</formula>
    </cfRule>
  </conditionalFormatting>
  <conditionalFormatting sqref="U20:V21">
    <cfRule type="cellIs" dxfId="18" priority="17" operator="equal">
      <formula>"non"</formula>
    </cfRule>
    <cfRule type="cellIs" dxfId="17" priority="18" operator="equal">
      <formula>"oui"</formula>
    </cfRule>
  </conditionalFormatting>
  <conditionalFormatting sqref="U23:V24">
    <cfRule type="cellIs" dxfId="16" priority="15" operator="equal">
      <formula>"non"</formula>
    </cfRule>
    <cfRule type="cellIs" dxfId="15" priority="16" operator="equal">
      <formula>"oui"</formula>
    </cfRule>
  </conditionalFormatting>
  <conditionalFormatting sqref="U26:V27">
    <cfRule type="cellIs" dxfId="14" priority="13" operator="equal">
      <formula>"non"</formula>
    </cfRule>
    <cfRule type="cellIs" dxfId="13" priority="14" operator="equal">
      <formula>"oui"</formula>
    </cfRule>
  </conditionalFormatting>
  <conditionalFormatting sqref="U29:V30">
    <cfRule type="cellIs" dxfId="12" priority="11" operator="equal">
      <formula>"non"</formula>
    </cfRule>
    <cfRule type="cellIs" dxfId="11" priority="12" operator="equal">
      <formula>"oui"</formula>
    </cfRule>
  </conditionalFormatting>
  <conditionalFormatting sqref="U32:V33">
    <cfRule type="cellIs" dxfId="10" priority="9" operator="equal">
      <formula>"non"</formula>
    </cfRule>
    <cfRule type="cellIs" dxfId="9" priority="10" operator="equal">
      <formula>"oui"</formula>
    </cfRule>
  </conditionalFormatting>
  <conditionalFormatting sqref="AQ17:AR18">
    <cfRule type="cellIs" dxfId="8" priority="7" operator="equal">
      <formula>"non"</formula>
    </cfRule>
    <cfRule type="cellIs" dxfId="7" priority="8" operator="equal">
      <formula>"oui"</formula>
    </cfRule>
  </conditionalFormatting>
  <conditionalFormatting sqref="AQ20:AR21">
    <cfRule type="cellIs" dxfId="6" priority="5" operator="equal">
      <formula>"non"</formula>
    </cfRule>
    <cfRule type="cellIs" dxfId="5" priority="6" operator="equal">
      <formula>"oui"</formula>
    </cfRule>
  </conditionalFormatting>
  <conditionalFormatting sqref="AQ23:AR24">
    <cfRule type="cellIs" dxfId="4" priority="3" operator="equal">
      <formula>"non"</formula>
    </cfRule>
    <cfRule type="cellIs" dxfId="3" priority="4" operator="equal">
      <formula>"oui"</formula>
    </cfRule>
  </conditionalFormatting>
  <conditionalFormatting sqref="AQ26:AR27">
    <cfRule type="cellIs" dxfId="2" priority="1" operator="equal">
      <formula>"non"</formula>
    </cfRule>
    <cfRule type="cellIs" dxfId="1" priority="2" operator="equal">
      <formula>"oui"</formula>
    </cfRule>
  </conditionalFormatting>
  <dataValidations count="1">
    <dataValidation type="list" allowBlank="1" showInputMessage="1" showErrorMessage="1" sqref="U17:V18 U20:V21 U23:V24 U26:V27 U29:V30 U32:V33 AQ17:AR18 AQ20:AR21 AQ23:AR24 AQ26:AR27" xr:uid="{00000000-0002-0000-0A00-000000000000}">
      <formula1>$AMM$1:$AMM$2</formula1>
    </dataValidation>
  </dataValidations>
  <hyperlinks>
    <hyperlink ref="AN120" location="Objectifs!Zone_d_impression" display="précédent" xr:uid="{00000000-0004-0000-0A00-000000000000}"/>
    <hyperlink ref="AS120" location="Financement!Zone_d_impression" display="suivant" xr:uid="{00000000-0004-0000-0A00-000001000000}"/>
  </hyperlinks>
  <pageMargins left="0.7" right="0.7" top="0.75" bottom="0.75" header="0.51180555555555496" footer="0.51180555555555496"/>
  <pageSetup paperSize="0" scale="0" firstPageNumber="0" orientation="portrait" usePrinterDefaults="0" horizontalDpi="0" verticalDpi="0" copie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V33"/>
  <sheetViews>
    <sheetView showGridLines="0" zoomScale="85" zoomScaleNormal="85" workbookViewId="0">
      <selection activeCell="P25" sqref="P25:AU26"/>
    </sheetView>
  </sheetViews>
  <sheetFormatPr baseColWidth="10" defaultColWidth="9.140625" defaultRowHeight="15" x14ac:dyDescent="0.25"/>
  <cols>
    <col min="1" max="5" width="3.42578125" style="44"/>
    <col min="6" max="14" width="6.7109375" style="44"/>
    <col min="15" max="15" width="3.42578125" style="44"/>
    <col min="16" max="48" width="2.28515625" style="44"/>
    <col min="49" max="1025" width="11.42578125" style="44"/>
    <col min="1026" max="16384" width="9.140625" style="44"/>
  </cols>
  <sheetData>
    <row r="1" spans="1:48" ht="12" customHeight="1" x14ac:dyDescent="0.25">
      <c r="A1" s="284"/>
      <c r="B1" s="284"/>
      <c r="C1" s="284"/>
      <c r="D1" s="459" t="str">
        <f>'Page de garde'!D1:AM3</f>
        <v>Appel à projets commun 2020</v>
      </c>
      <c r="E1" s="459"/>
      <c r="F1" s="459"/>
      <c r="G1" s="459"/>
      <c r="H1" s="459"/>
      <c r="I1" s="459"/>
      <c r="J1" s="459"/>
      <c r="K1" s="459"/>
      <c r="L1" s="459"/>
      <c r="M1" s="459"/>
      <c r="N1" s="459"/>
      <c r="O1" s="459"/>
      <c r="P1" s="459"/>
      <c r="Q1" s="459"/>
      <c r="R1" s="459"/>
      <c r="S1" s="459"/>
      <c r="T1" s="459"/>
      <c r="U1" s="459"/>
      <c r="V1" s="459"/>
      <c r="W1" s="459"/>
      <c r="X1" s="459"/>
      <c r="Y1" s="459"/>
      <c r="Z1" s="459"/>
      <c r="AA1" s="459"/>
      <c r="AB1" s="459"/>
      <c r="AC1" s="459"/>
      <c r="AD1" s="459"/>
      <c r="AE1" s="459"/>
      <c r="AF1" s="459"/>
      <c r="AG1" s="459"/>
      <c r="AH1" s="459"/>
      <c r="AI1" s="459"/>
      <c r="AJ1" s="459"/>
      <c r="AK1" s="459"/>
      <c r="AL1" s="459"/>
      <c r="AM1" s="459"/>
      <c r="AN1" s="357" t="s">
        <v>640</v>
      </c>
      <c r="AO1" s="357"/>
      <c r="AP1" s="357"/>
      <c r="AQ1" s="357"/>
      <c r="AR1" s="357"/>
      <c r="AS1" s="357"/>
      <c r="AT1" s="357"/>
      <c r="AU1" s="357"/>
      <c r="AV1" s="357"/>
    </row>
    <row r="2" spans="1:48" ht="12" customHeight="1" x14ac:dyDescent="0.25">
      <c r="A2" s="284"/>
      <c r="B2" s="284"/>
      <c r="C2" s="284"/>
      <c r="D2" s="459"/>
      <c r="E2" s="459"/>
      <c r="F2" s="459"/>
      <c r="G2" s="459"/>
      <c r="H2" s="459"/>
      <c r="I2" s="459"/>
      <c r="J2" s="459"/>
      <c r="K2" s="459"/>
      <c r="L2" s="459"/>
      <c r="M2" s="459"/>
      <c r="N2" s="459"/>
      <c r="O2" s="459"/>
      <c r="P2" s="459"/>
      <c r="Q2" s="459"/>
      <c r="R2" s="459"/>
      <c r="S2" s="459"/>
      <c r="T2" s="459"/>
      <c r="U2" s="459"/>
      <c r="V2" s="459"/>
      <c r="W2" s="459"/>
      <c r="X2" s="459"/>
      <c r="Y2" s="459"/>
      <c r="Z2" s="459"/>
      <c r="AA2" s="459"/>
      <c r="AB2" s="459"/>
      <c r="AC2" s="459"/>
      <c r="AD2" s="459"/>
      <c r="AE2" s="459"/>
      <c r="AF2" s="459"/>
      <c r="AG2" s="459"/>
      <c r="AH2" s="459"/>
      <c r="AI2" s="459"/>
      <c r="AJ2" s="459"/>
      <c r="AK2" s="459"/>
      <c r="AL2" s="459"/>
      <c r="AM2" s="459"/>
      <c r="AN2" s="357"/>
      <c r="AO2" s="357"/>
      <c r="AP2" s="357"/>
      <c r="AQ2" s="357"/>
      <c r="AR2" s="357"/>
      <c r="AS2" s="357"/>
      <c r="AT2" s="357"/>
      <c r="AU2" s="357"/>
      <c r="AV2" s="357"/>
    </row>
    <row r="3" spans="1:48" ht="12" customHeight="1" x14ac:dyDescent="0.25">
      <c r="A3" s="284"/>
      <c r="B3" s="284"/>
      <c r="C3" s="284"/>
      <c r="D3" s="459"/>
      <c r="E3" s="459"/>
      <c r="F3" s="459"/>
      <c r="G3" s="459"/>
      <c r="H3" s="459"/>
      <c r="I3" s="459"/>
      <c r="J3" s="459"/>
      <c r="K3" s="459"/>
      <c r="L3" s="459"/>
      <c r="M3" s="459"/>
      <c r="N3" s="459"/>
      <c r="O3" s="459"/>
      <c r="P3" s="459"/>
      <c r="Q3" s="459"/>
      <c r="R3" s="459"/>
      <c r="S3" s="459"/>
      <c r="T3" s="459"/>
      <c r="U3" s="459"/>
      <c r="V3" s="459"/>
      <c r="W3" s="459"/>
      <c r="X3" s="459"/>
      <c r="Y3" s="459"/>
      <c r="Z3" s="459"/>
      <c r="AA3" s="459"/>
      <c r="AB3" s="459"/>
      <c r="AC3" s="459"/>
      <c r="AD3" s="459"/>
      <c r="AE3" s="459"/>
      <c r="AF3" s="459"/>
      <c r="AG3" s="459"/>
      <c r="AH3" s="459"/>
      <c r="AI3" s="459"/>
      <c r="AJ3" s="459"/>
      <c r="AK3" s="459"/>
      <c r="AL3" s="459"/>
      <c r="AM3" s="459"/>
      <c r="AN3" s="357"/>
      <c r="AO3" s="357"/>
      <c r="AP3" s="357"/>
      <c r="AQ3" s="357"/>
      <c r="AR3" s="357"/>
      <c r="AS3" s="357"/>
      <c r="AT3" s="357"/>
      <c r="AU3" s="357"/>
      <c r="AV3" s="357"/>
    </row>
    <row r="4" spans="1:48" ht="12" customHeight="1" x14ac:dyDescent="0.25">
      <c r="A4" s="460" t="s">
        <v>641</v>
      </c>
      <c r="B4" s="460"/>
      <c r="C4" s="460"/>
      <c r="D4" s="460"/>
      <c r="E4" s="460"/>
      <c r="F4" s="460"/>
      <c r="G4" s="460"/>
      <c r="H4" s="460"/>
      <c r="I4" s="460"/>
      <c r="J4" s="460"/>
      <c r="K4" s="460"/>
      <c r="L4" s="460"/>
      <c r="M4" s="460"/>
      <c r="N4" s="460"/>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row>
    <row r="5" spans="1:48" ht="12" customHeight="1" x14ac:dyDescent="0.25">
      <c r="A5" s="460"/>
      <c r="B5" s="460"/>
      <c r="C5" s="460"/>
      <c r="D5" s="460"/>
      <c r="E5" s="460"/>
      <c r="F5" s="460"/>
      <c r="G5" s="460"/>
      <c r="H5" s="460"/>
      <c r="I5" s="460"/>
      <c r="J5" s="460"/>
      <c r="K5" s="460"/>
      <c r="L5" s="460"/>
      <c r="M5" s="460"/>
      <c r="N5" s="460"/>
      <c r="O5" s="460"/>
      <c r="P5" s="460"/>
      <c r="Q5" s="460"/>
      <c r="R5" s="460"/>
      <c r="S5" s="460"/>
      <c r="T5" s="460"/>
      <c r="U5" s="460"/>
      <c r="V5" s="460"/>
      <c r="W5" s="460"/>
      <c r="X5" s="460"/>
      <c r="Y5" s="460"/>
      <c r="Z5" s="460"/>
      <c r="AA5" s="460"/>
      <c r="AB5" s="460"/>
      <c r="AC5" s="460"/>
      <c r="AD5" s="460"/>
      <c r="AE5" s="460"/>
      <c r="AF5" s="460"/>
      <c r="AG5" s="460"/>
      <c r="AH5" s="460"/>
      <c r="AI5" s="460"/>
      <c r="AJ5" s="460"/>
      <c r="AK5" s="460"/>
      <c r="AL5" s="460"/>
      <c r="AM5" s="460"/>
      <c r="AN5" s="460"/>
      <c r="AO5" s="460"/>
      <c r="AP5" s="460"/>
      <c r="AQ5" s="460"/>
      <c r="AR5" s="460"/>
      <c r="AS5" s="460"/>
      <c r="AT5" s="460"/>
      <c r="AU5" s="460"/>
      <c r="AV5" s="460"/>
    </row>
    <row r="6" spans="1:48" ht="12" customHeight="1" x14ac:dyDescent="0.25">
      <c r="A6" s="460"/>
      <c r="B6" s="460"/>
      <c r="C6" s="460"/>
      <c r="D6" s="460"/>
      <c r="E6" s="460"/>
      <c r="F6" s="460"/>
      <c r="G6" s="460"/>
      <c r="H6" s="460"/>
      <c r="I6" s="460"/>
      <c r="J6" s="460"/>
      <c r="K6" s="460"/>
      <c r="L6" s="460"/>
      <c r="M6" s="460"/>
      <c r="N6" s="460"/>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row>
    <row r="7" spans="1:48" ht="12" customHeight="1" x14ac:dyDescent="0.25">
      <c r="B7" s="295" t="s">
        <v>642</v>
      </c>
      <c r="C7" s="295"/>
      <c r="D7" s="295"/>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5"/>
      <c r="AK7" s="295"/>
      <c r="AL7" s="295"/>
      <c r="AM7" s="295"/>
      <c r="AN7" s="295"/>
      <c r="AO7" s="295"/>
      <c r="AP7" s="295"/>
      <c r="AQ7" s="295"/>
      <c r="AR7" s="295"/>
      <c r="AS7" s="295"/>
      <c r="AT7" s="295"/>
      <c r="AU7" s="295"/>
    </row>
    <row r="8" spans="1:48" ht="12" customHeight="1" x14ac:dyDescent="0.25">
      <c r="B8" s="295"/>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row>
    <row r="9" spans="1:48" ht="12" customHeight="1" x14ac:dyDescent="0.25">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row>
    <row r="10" spans="1:48" ht="12" customHeight="1" x14ac:dyDescent="0.25">
      <c r="B10" s="295"/>
      <c r="C10" s="295"/>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row>
    <row r="11" spans="1:48" ht="12" customHeight="1" x14ac:dyDescent="0.25">
      <c r="B11" s="295"/>
      <c r="C11" s="295"/>
      <c r="D11" s="295"/>
      <c r="E11" s="295"/>
      <c r="F11" s="295"/>
      <c r="G11" s="295"/>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row>
    <row r="14" spans="1:48" ht="12" customHeight="1" x14ac:dyDescent="0.25">
      <c r="E14" s="456" t="s">
        <v>643</v>
      </c>
      <c r="F14" s="456"/>
      <c r="G14" s="456"/>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row>
    <row r="15" spans="1:48" ht="12" customHeight="1" x14ac:dyDescent="0.25">
      <c r="D15" s="49"/>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row>
    <row r="16" spans="1:48" ht="12" customHeight="1" x14ac:dyDescent="0.25">
      <c r="E16" s="456"/>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123"/>
    </row>
    <row r="17" spans="4:48" ht="12" customHeight="1" x14ac:dyDescent="0.25">
      <c r="AV17" s="123"/>
    </row>
    <row r="18" spans="4:48" ht="12.75" customHeight="1" x14ac:dyDescent="0.25">
      <c r="AU18" s="223"/>
      <c r="AV18" s="223"/>
    </row>
    <row r="19" spans="4:48" ht="33" customHeight="1" x14ac:dyDescent="0.25">
      <c r="F19" s="457" t="s">
        <v>644</v>
      </c>
      <c r="G19" s="457"/>
      <c r="H19" s="457"/>
      <c r="I19" s="457"/>
      <c r="J19" s="457"/>
      <c r="K19" s="457"/>
      <c r="L19" s="457"/>
      <c r="M19" s="457"/>
      <c r="N19" s="457"/>
      <c r="P19" s="458"/>
      <c r="Q19" s="458"/>
      <c r="R19" s="458"/>
      <c r="S19" s="458"/>
      <c r="T19" s="458"/>
      <c r="U19" s="458"/>
      <c r="V19" s="458"/>
      <c r="W19" s="458"/>
      <c r="X19" s="458"/>
      <c r="Y19" s="458"/>
      <c r="Z19" s="458"/>
      <c r="AA19" s="458"/>
      <c r="AB19" s="458"/>
      <c r="AC19" s="458"/>
      <c r="AD19" s="458"/>
      <c r="AE19" s="458"/>
      <c r="AF19" s="458"/>
      <c r="AG19" s="458"/>
      <c r="AH19" s="458"/>
      <c r="AI19" s="458"/>
      <c r="AJ19" s="458"/>
      <c r="AK19" s="458"/>
      <c r="AL19" s="458"/>
      <c r="AM19" s="458"/>
      <c r="AN19" s="458"/>
      <c r="AO19" s="458"/>
      <c r="AP19" s="458"/>
      <c r="AQ19" s="458"/>
      <c r="AR19" s="458"/>
      <c r="AS19" s="458"/>
      <c r="AT19" s="458"/>
      <c r="AU19" s="458"/>
    </row>
    <row r="20" spans="4:48" ht="33" customHeight="1" x14ac:dyDescent="0.25">
      <c r="D20" s="49"/>
      <c r="E20" s="49"/>
      <c r="F20" s="457"/>
      <c r="G20" s="457"/>
      <c r="H20" s="457"/>
      <c r="I20" s="457"/>
      <c r="J20" s="457"/>
      <c r="K20" s="457"/>
      <c r="L20" s="457"/>
      <c r="M20" s="457"/>
      <c r="N20" s="457"/>
      <c r="P20" s="458"/>
      <c r="Q20" s="458"/>
      <c r="R20" s="458"/>
      <c r="S20" s="458"/>
      <c r="T20" s="458"/>
      <c r="U20" s="458"/>
      <c r="V20" s="458"/>
      <c r="W20" s="458"/>
      <c r="X20" s="458"/>
      <c r="Y20" s="458"/>
      <c r="Z20" s="458"/>
      <c r="AA20" s="458"/>
      <c r="AB20" s="458"/>
      <c r="AC20" s="458"/>
      <c r="AD20" s="458"/>
      <c r="AE20" s="458"/>
      <c r="AF20" s="458"/>
      <c r="AG20" s="458"/>
      <c r="AH20" s="458"/>
      <c r="AI20" s="458"/>
      <c r="AJ20" s="458"/>
      <c r="AK20" s="458"/>
      <c r="AL20" s="458"/>
      <c r="AM20" s="458"/>
      <c r="AN20" s="458"/>
      <c r="AO20" s="458"/>
      <c r="AP20" s="458"/>
      <c r="AQ20" s="458"/>
      <c r="AR20" s="458"/>
      <c r="AS20" s="458"/>
      <c r="AT20" s="458"/>
      <c r="AU20" s="458"/>
    </row>
    <row r="21" spans="4:48" ht="33" customHeight="1" x14ac:dyDescent="0.25">
      <c r="D21" s="49"/>
      <c r="E21" s="49"/>
      <c r="F21" s="224"/>
      <c r="G21" s="224"/>
      <c r="H21" s="224"/>
      <c r="I21" s="224"/>
      <c r="J21" s="224"/>
      <c r="K21" s="224"/>
      <c r="L21" s="224"/>
      <c r="M21" s="224"/>
      <c r="N21" s="224"/>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6"/>
    </row>
    <row r="22" spans="4:48" ht="33" customHeight="1" x14ac:dyDescent="0.25">
      <c r="D22" s="49"/>
      <c r="E22" s="49"/>
      <c r="F22" s="457" t="s">
        <v>645</v>
      </c>
      <c r="G22" s="457"/>
      <c r="H22" s="457"/>
      <c r="I22" s="457"/>
      <c r="J22" s="457"/>
      <c r="K22" s="457"/>
      <c r="L22" s="457"/>
      <c r="M22" s="457"/>
      <c r="N22" s="457"/>
      <c r="P22" s="458"/>
      <c r="Q22" s="458"/>
      <c r="R22" s="458"/>
      <c r="S22" s="458"/>
      <c r="T22" s="458"/>
      <c r="U22" s="458"/>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c r="AS22" s="458"/>
      <c r="AT22" s="458"/>
      <c r="AU22" s="458"/>
    </row>
    <row r="23" spans="4:48" ht="33" customHeight="1" x14ac:dyDescent="0.25">
      <c r="D23" s="49"/>
      <c r="E23" s="49"/>
      <c r="F23" s="457"/>
      <c r="G23" s="457"/>
      <c r="H23" s="457"/>
      <c r="I23" s="457"/>
      <c r="J23" s="457"/>
      <c r="K23" s="457"/>
      <c r="L23" s="457"/>
      <c r="M23" s="457"/>
      <c r="N23" s="457"/>
      <c r="P23" s="458"/>
      <c r="Q23" s="458"/>
      <c r="R23" s="458"/>
      <c r="S23" s="458"/>
      <c r="T23" s="458"/>
      <c r="U23" s="458"/>
      <c r="V23" s="458"/>
      <c r="W23" s="458"/>
      <c r="X23" s="458"/>
      <c r="Y23" s="458"/>
      <c r="Z23" s="458"/>
      <c r="AA23" s="458"/>
      <c r="AB23" s="458"/>
      <c r="AC23" s="458"/>
      <c r="AD23" s="458"/>
      <c r="AE23" s="458"/>
      <c r="AF23" s="458"/>
      <c r="AG23" s="458"/>
      <c r="AH23" s="458"/>
      <c r="AI23" s="458"/>
      <c r="AJ23" s="458"/>
      <c r="AK23" s="458"/>
      <c r="AL23" s="458"/>
      <c r="AM23" s="458"/>
      <c r="AN23" s="458"/>
      <c r="AO23" s="458"/>
      <c r="AP23" s="458"/>
      <c r="AQ23" s="458"/>
      <c r="AR23" s="458"/>
      <c r="AS23" s="458"/>
      <c r="AT23" s="458"/>
      <c r="AU23" s="458"/>
    </row>
    <row r="24" spans="4:48" ht="33" customHeight="1" x14ac:dyDescent="0.25">
      <c r="D24" s="49"/>
      <c r="E24" s="49"/>
      <c r="F24" s="227"/>
      <c r="G24" s="227"/>
      <c r="H24" s="227"/>
      <c r="I24" s="227"/>
      <c r="J24" s="227"/>
      <c r="K24" s="227"/>
      <c r="L24" s="227"/>
      <c r="M24" s="227"/>
      <c r="N24" s="227"/>
      <c r="O24" s="49"/>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row>
    <row r="25" spans="4:48" ht="33" customHeight="1" x14ac:dyDescent="0.25">
      <c r="D25" s="49"/>
      <c r="E25" s="49"/>
      <c r="F25" s="453" t="s">
        <v>646</v>
      </c>
      <c r="G25" s="453"/>
      <c r="H25" s="453"/>
      <c r="I25" s="453"/>
      <c r="J25" s="453"/>
      <c r="K25" s="453"/>
      <c r="L25" s="453"/>
      <c r="M25" s="453"/>
      <c r="N25" s="453"/>
      <c r="O25" s="49"/>
      <c r="P25" s="454"/>
      <c r="Q25" s="454"/>
      <c r="R25" s="454"/>
      <c r="S25" s="454"/>
      <c r="T25" s="454"/>
      <c r="U25" s="454"/>
      <c r="V25" s="454"/>
      <c r="W25" s="454"/>
      <c r="X25" s="454"/>
      <c r="Y25" s="454"/>
      <c r="Z25" s="454"/>
      <c r="AA25" s="454"/>
      <c r="AB25" s="454"/>
      <c r="AC25" s="454"/>
      <c r="AD25" s="454"/>
      <c r="AE25" s="454"/>
      <c r="AF25" s="454"/>
      <c r="AG25" s="454"/>
      <c r="AH25" s="454"/>
      <c r="AI25" s="454"/>
      <c r="AJ25" s="454"/>
      <c r="AK25" s="454"/>
      <c r="AL25" s="454"/>
      <c r="AM25" s="454"/>
      <c r="AN25" s="454"/>
      <c r="AO25" s="454"/>
      <c r="AP25" s="454"/>
      <c r="AQ25" s="454"/>
      <c r="AR25" s="454"/>
      <c r="AS25" s="454"/>
      <c r="AT25" s="454"/>
      <c r="AU25" s="454"/>
    </row>
    <row r="26" spans="4:48" ht="33" customHeight="1" x14ac:dyDescent="0.25">
      <c r="D26" s="49"/>
      <c r="E26" s="49"/>
      <c r="F26" s="453"/>
      <c r="G26" s="453"/>
      <c r="H26" s="453"/>
      <c r="I26" s="453"/>
      <c r="J26" s="453"/>
      <c r="K26" s="453"/>
      <c r="L26" s="453"/>
      <c r="M26" s="453"/>
      <c r="N26" s="453"/>
      <c r="O26" s="49"/>
      <c r="P26" s="454"/>
      <c r="Q26" s="454"/>
      <c r="R26" s="454"/>
      <c r="S26" s="454"/>
      <c r="T26" s="454"/>
      <c r="U26" s="454"/>
      <c r="V26" s="454"/>
      <c r="W26" s="454"/>
      <c r="X26" s="454"/>
      <c r="Y26" s="454"/>
      <c r="Z26" s="454"/>
      <c r="AA26" s="454"/>
      <c r="AB26" s="454"/>
      <c r="AC26" s="454"/>
      <c r="AD26" s="454"/>
      <c r="AE26" s="454"/>
      <c r="AF26" s="454"/>
      <c r="AG26" s="454"/>
      <c r="AH26" s="454"/>
      <c r="AI26" s="454"/>
      <c r="AJ26" s="454"/>
      <c r="AK26" s="454"/>
      <c r="AL26" s="454"/>
      <c r="AM26" s="454"/>
      <c r="AN26" s="454"/>
      <c r="AO26" s="454"/>
      <c r="AP26" s="454"/>
      <c r="AQ26" s="454"/>
      <c r="AR26" s="454"/>
      <c r="AS26" s="454"/>
      <c r="AT26" s="454"/>
      <c r="AU26" s="454"/>
    </row>
    <row r="27" spans="4:48" ht="33" customHeight="1" x14ac:dyDescent="0.25">
      <c r="D27" s="49"/>
      <c r="E27" s="49"/>
      <c r="F27" s="227"/>
      <c r="G27" s="227"/>
      <c r="H27" s="227"/>
      <c r="I27" s="227"/>
      <c r="J27" s="227"/>
      <c r="K27" s="227"/>
      <c r="L27" s="227"/>
      <c r="M27" s="227"/>
      <c r="N27" s="227"/>
      <c r="O27" s="49"/>
      <c r="P27" s="229"/>
      <c r="Q27" s="229"/>
      <c r="R27" s="229"/>
      <c r="S27" s="229"/>
      <c r="T27" s="229"/>
      <c r="U27" s="229"/>
      <c r="V27" s="229"/>
      <c r="W27" s="229"/>
      <c r="X27" s="229"/>
      <c r="Y27" s="229"/>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49"/>
    </row>
    <row r="28" spans="4:48" ht="33" customHeight="1" x14ac:dyDescent="0.25">
      <c r="D28" s="49"/>
      <c r="E28" s="49"/>
      <c r="F28" s="453" t="s">
        <v>647</v>
      </c>
      <c r="G28" s="453"/>
      <c r="H28" s="453"/>
      <c r="I28" s="453"/>
      <c r="J28" s="453"/>
      <c r="K28" s="453"/>
      <c r="L28" s="453"/>
      <c r="M28" s="453"/>
      <c r="N28" s="453"/>
      <c r="O28" s="49"/>
      <c r="P28" s="455"/>
      <c r="Q28" s="455"/>
      <c r="R28" s="455"/>
      <c r="S28" s="455"/>
      <c r="T28" s="455"/>
      <c r="U28" s="455"/>
      <c r="V28" s="455"/>
      <c r="W28" s="455"/>
      <c r="X28" s="455"/>
      <c r="Y28" s="455"/>
      <c r="Z28" s="455"/>
      <c r="AA28" s="455"/>
      <c r="AB28" s="455"/>
      <c r="AC28" s="455"/>
      <c r="AD28" s="455"/>
      <c r="AE28" s="455"/>
      <c r="AF28" s="455"/>
      <c r="AG28" s="455"/>
      <c r="AH28" s="455"/>
      <c r="AI28" s="455"/>
      <c r="AJ28" s="455"/>
      <c r="AK28" s="455"/>
      <c r="AL28" s="455"/>
      <c r="AM28" s="455"/>
      <c r="AN28" s="455"/>
      <c r="AO28" s="455"/>
      <c r="AP28" s="455"/>
      <c r="AQ28" s="455"/>
      <c r="AR28" s="455"/>
      <c r="AS28" s="455"/>
      <c r="AT28" s="455"/>
      <c r="AU28" s="455"/>
    </row>
    <row r="29" spans="4:48" ht="33" customHeight="1" x14ac:dyDescent="0.25">
      <c r="F29" s="453"/>
      <c r="G29" s="453"/>
      <c r="H29" s="453"/>
      <c r="I29" s="453"/>
      <c r="J29" s="453"/>
      <c r="K29" s="453"/>
      <c r="L29" s="453"/>
      <c r="M29" s="453"/>
      <c r="N29" s="453"/>
      <c r="O29" s="49"/>
      <c r="P29" s="455"/>
      <c r="Q29" s="455"/>
      <c r="R29" s="455"/>
      <c r="S29" s="455"/>
      <c r="T29" s="455"/>
      <c r="U29" s="455"/>
      <c r="V29" s="455"/>
      <c r="W29" s="455"/>
      <c r="X29" s="455"/>
      <c r="Y29" s="455"/>
      <c r="Z29" s="455"/>
      <c r="AA29" s="455"/>
      <c r="AB29" s="455"/>
      <c r="AC29" s="455"/>
      <c r="AD29" s="455"/>
      <c r="AE29" s="455"/>
      <c r="AF29" s="455"/>
      <c r="AG29" s="455"/>
      <c r="AH29" s="455"/>
      <c r="AI29" s="455"/>
      <c r="AJ29" s="455"/>
      <c r="AK29" s="455"/>
      <c r="AL29" s="455"/>
      <c r="AM29" s="455"/>
      <c r="AN29" s="455"/>
      <c r="AO29" s="455"/>
      <c r="AP29" s="455"/>
      <c r="AQ29" s="455"/>
      <c r="AR29" s="455"/>
      <c r="AS29" s="455"/>
      <c r="AT29" s="455"/>
      <c r="AU29" s="455"/>
    </row>
    <row r="30" spans="4:48" ht="33" customHeight="1" x14ac:dyDescent="0.25">
      <c r="P30" s="230"/>
      <c r="Q30" s="230"/>
      <c r="R30" s="230"/>
      <c r="S30" s="230"/>
      <c r="T30" s="230"/>
      <c r="U30" s="230"/>
      <c r="V30" s="230"/>
      <c r="W30" s="230"/>
      <c r="X30" s="230"/>
      <c r="Y30" s="230"/>
      <c r="Z30" s="230"/>
      <c r="AA30" s="230"/>
      <c r="AB30" s="230"/>
      <c r="AC30" s="230"/>
      <c r="AD30" s="229"/>
      <c r="AE30" s="229"/>
      <c r="AF30" s="229"/>
      <c r="AG30" s="229"/>
      <c r="AH30" s="229"/>
      <c r="AI30" s="229"/>
      <c r="AJ30" s="229"/>
      <c r="AK30" s="229"/>
      <c r="AL30" s="229"/>
      <c r="AM30" s="230"/>
      <c r="AN30" s="230"/>
      <c r="AO30" s="230"/>
      <c r="AP30" s="230"/>
      <c r="AQ30" s="230"/>
      <c r="AR30" s="230"/>
      <c r="AS30" s="230"/>
      <c r="AT30" s="230"/>
      <c r="AU30" s="230"/>
    </row>
    <row r="31" spans="4:48" ht="33" customHeight="1" x14ac:dyDescent="0.25">
      <c r="F31" s="453" t="s">
        <v>648</v>
      </c>
      <c r="G31" s="453"/>
      <c r="H31" s="453"/>
      <c r="I31" s="453"/>
      <c r="J31" s="453"/>
      <c r="K31" s="453"/>
      <c r="L31" s="453"/>
      <c r="M31" s="453"/>
      <c r="N31" s="453"/>
      <c r="P31" s="454"/>
      <c r="Q31" s="454"/>
      <c r="R31" s="454"/>
      <c r="S31" s="454"/>
      <c r="T31" s="454"/>
      <c r="U31" s="454"/>
      <c r="V31" s="454"/>
      <c r="W31" s="454"/>
      <c r="X31" s="454"/>
      <c r="Y31" s="454"/>
      <c r="Z31" s="454"/>
      <c r="AA31" s="454"/>
      <c r="AB31" s="454"/>
      <c r="AC31" s="454"/>
      <c r="AD31" s="454"/>
      <c r="AE31" s="454"/>
      <c r="AF31" s="454"/>
      <c r="AG31" s="454"/>
      <c r="AH31" s="454"/>
      <c r="AI31" s="454"/>
      <c r="AJ31" s="454"/>
      <c r="AK31" s="454"/>
      <c r="AL31" s="454"/>
      <c r="AM31" s="454"/>
      <c r="AN31" s="454"/>
      <c r="AO31" s="454"/>
      <c r="AP31" s="454"/>
      <c r="AQ31" s="454"/>
      <c r="AR31" s="454"/>
      <c r="AS31" s="454"/>
      <c r="AT31" s="454"/>
      <c r="AU31" s="454"/>
    </row>
    <row r="32" spans="4:48" ht="33" customHeight="1" x14ac:dyDescent="0.25">
      <c r="F32" s="453"/>
      <c r="G32" s="453"/>
      <c r="H32" s="453"/>
      <c r="I32" s="453"/>
      <c r="J32" s="453"/>
      <c r="K32" s="453"/>
      <c r="L32" s="453"/>
      <c r="M32" s="453"/>
      <c r="N32" s="453"/>
      <c r="P32" s="454"/>
      <c r="Q32" s="454"/>
      <c r="R32" s="454"/>
      <c r="S32" s="454"/>
      <c r="T32" s="454"/>
      <c r="U32" s="454"/>
      <c r="V32" s="454"/>
      <c r="W32" s="454"/>
      <c r="X32" s="454"/>
      <c r="Y32" s="454"/>
      <c r="Z32" s="454"/>
      <c r="AA32" s="454"/>
      <c r="AB32" s="454"/>
      <c r="AC32" s="454"/>
      <c r="AD32" s="454"/>
      <c r="AE32" s="454"/>
      <c r="AF32" s="454"/>
      <c r="AG32" s="454"/>
      <c r="AH32" s="454"/>
      <c r="AI32" s="454"/>
      <c r="AJ32" s="454"/>
      <c r="AK32" s="454"/>
      <c r="AL32" s="454"/>
      <c r="AM32" s="454"/>
      <c r="AN32" s="454"/>
      <c r="AO32" s="454"/>
      <c r="AP32" s="454"/>
      <c r="AQ32" s="454"/>
      <c r="AR32" s="454"/>
      <c r="AS32" s="454"/>
      <c r="AT32" s="454"/>
      <c r="AU32" s="454"/>
    </row>
    <row r="33" spans="1:48" ht="12" customHeight="1" x14ac:dyDescent="0.25">
      <c r="A33" s="452" t="s">
        <v>573</v>
      </c>
      <c r="B33" s="452"/>
      <c r="C33" s="452"/>
      <c r="D33" s="452"/>
      <c r="E33" s="452"/>
      <c r="F33" s="452"/>
      <c r="G33" s="452"/>
      <c r="H33" s="452"/>
      <c r="I33" s="452"/>
      <c r="J33" s="452"/>
      <c r="K33" s="452"/>
      <c r="L33" s="452"/>
      <c r="M33" s="452"/>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row>
  </sheetData>
  <sheetProtection password="813C" sheet="1" objects="1" scenarios="1" selectLockedCells="1"/>
  <mergeCells count="17">
    <mergeCell ref="A1:C3"/>
    <mergeCell ref="D1:AM3"/>
    <mergeCell ref="AN1:AV3"/>
    <mergeCell ref="A4:AV6"/>
    <mergeCell ref="B7:AU11"/>
    <mergeCell ref="E14:AU16"/>
    <mergeCell ref="F19:N20"/>
    <mergeCell ref="P19:AU20"/>
    <mergeCell ref="F22:N23"/>
    <mergeCell ref="P22:AU23"/>
    <mergeCell ref="A33:AV33"/>
    <mergeCell ref="F25:N26"/>
    <mergeCell ref="P25:AU26"/>
    <mergeCell ref="F28:N29"/>
    <mergeCell ref="P28:AU29"/>
    <mergeCell ref="F31:N32"/>
    <mergeCell ref="P31:AU32"/>
  </mergeCells>
  <conditionalFormatting sqref="B7">
    <cfRule type="cellIs" dxfId="0" priority="2" operator="equal">
      <formula>0</formula>
    </cfRule>
  </conditionalFormatting>
  <pageMargins left="0.70833333333333304" right="0.70833333333333304" top="0.74791666666666701" bottom="0.74791666666666701" header="0.51180555555555496" footer="0.51180555555555496"/>
  <pageSetup paperSize="9" firstPageNumber="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2"/>
  <sheetViews>
    <sheetView zoomScaleNormal="100" workbookViewId="0">
      <selection activeCell="D12" sqref="D12"/>
    </sheetView>
  </sheetViews>
  <sheetFormatPr baseColWidth="10" defaultColWidth="9.140625" defaultRowHeight="15" x14ac:dyDescent="0.25"/>
  <cols>
    <col min="1" max="1025" width="10.7109375"/>
  </cols>
  <sheetData>
    <row r="1" spans="1:2" x14ac:dyDescent="0.25">
      <c r="A1" t="s">
        <v>7</v>
      </c>
      <c r="B1">
        <v>1</v>
      </c>
    </row>
    <row r="2" spans="1:2" x14ac:dyDescent="0.25">
      <c r="A2" t="s">
        <v>9</v>
      </c>
      <c r="B2">
        <v>0</v>
      </c>
    </row>
  </sheetData>
  <pageMargins left="0.7" right="0.7" top="0.75" bottom="0.75" header="0.51180555555555496" footer="0.51180555555555496"/>
  <pageSetup paperSize="0" scale="0" firstPageNumber="0" orientation="portrait" usePrinterDefaults="0" horizontalDpi="0" verticalDpi="0" copie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zoomScaleNormal="100" workbookViewId="0">
      <selection activeCell="F11" sqref="F11"/>
    </sheetView>
  </sheetViews>
  <sheetFormatPr baseColWidth="10" defaultColWidth="9.140625" defaultRowHeight="15" x14ac:dyDescent="0.25"/>
  <cols>
    <col min="1" max="1025" width="10.7109375"/>
  </cols>
  <sheetData/>
  <pageMargins left="0.7" right="0.7" top="0.75" bottom="0.7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S24"/>
  <sheetViews>
    <sheetView showGridLines="0" zoomScale="82" zoomScaleNormal="82" workbookViewId="0">
      <selection activeCell="AP9" sqref="AP9"/>
    </sheetView>
  </sheetViews>
  <sheetFormatPr baseColWidth="10" defaultColWidth="9.140625" defaultRowHeight="15" x14ac:dyDescent="0.25"/>
  <cols>
    <col min="1" max="48" width="2.7109375"/>
    <col min="49" max="175" width="2.7109375" style="36"/>
    <col min="176" max="1025" width="2.7109375"/>
  </cols>
  <sheetData>
    <row r="1" spans="1:72" ht="12" customHeight="1" x14ac:dyDescent="0.25">
      <c r="A1" s="235"/>
      <c r="B1" s="235"/>
      <c r="C1" s="235"/>
      <c r="D1" s="236" t="s">
        <v>78</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7"/>
      <c r="AO1" s="237"/>
      <c r="AP1" s="237"/>
      <c r="AQ1" s="237"/>
      <c r="AR1" s="237"/>
      <c r="AS1" s="237"/>
      <c r="AT1" s="237"/>
      <c r="AU1" s="237"/>
      <c r="AV1" s="237"/>
      <c r="BT1"/>
    </row>
    <row r="2" spans="1:72" ht="12" customHeight="1" x14ac:dyDescent="0.25">
      <c r="A2" s="235"/>
      <c r="B2" s="235"/>
      <c r="C2" s="235"/>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7"/>
      <c r="AO2" s="237"/>
      <c r="AP2" s="237"/>
      <c r="AQ2" s="237"/>
      <c r="AR2" s="237"/>
      <c r="AS2" s="237"/>
      <c r="AT2" s="237"/>
      <c r="AU2" s="237"/>
      <c r="AV2" s="237"/>
      <c r="BT2"/>
    </row>
    <row r="3" spans="1:72" ht="12" customHeight="1" x14ac:dyDescent="0.25">
      <c r="A3" s="235"/>
      <c r="B3" s="235"/>
      <c r="C3" s="235"/>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7"/>
      <c r="AO3" s="237"/>
      <c r="AP3" s="237"/>
      <c r="AQ3" s="237"/>
      <c r="AR3" s="237"/>
      <c r="AS3" s="237"/>
      <c r="AT3" s="237"/>
      <c r="AU3" s="237"/>
      <c r="AV3" s="237"/>
      <c r="BT3"/>
    </row>
    <row r="4" spans="1:72" ht="12" customHeight="1" x14ac:dyDescent="0.25">
      <c r="BT4"/>
    </row>
    <row r="5" spans="1:72" ht="12" customHeight="1" x14ac:dyDescent="0.25">
      <c r="BT5"/>
    </row>
    <row r="6" spans="1:72" ht="12" customHeight="1" x14ac:dyDescent="0.25">
      <c r="BT6"/>
    </row>
    <row r="7" spans="1:72" ht="12" customHeight="1" x14ac:dyDescent="0.25">
      <c r="BT7"/>
    </row>
    <row r="8" spans="1:72" ht="12" customHeight="1" x14ac:dyDescent="0.25">
      <c r="BT8"/>
    </row>
    <row r="9" spans="1:72" ht="12" customHeight="1" x14ac:dyDescent="0.25">
      <c r="BT9"/>
    </row>
    <row r="10" spans="1:72" ht="12" customHeight="1" x14ac:dyDescent="0.35">
      <c r="BT10" s="37"/>
    </row>
    <row r="15" spans="1:72" ht="12" customHeight="1" x14ac:dyDescent="0.25">
      <c r="N15" s="238" t="s">
        <v>79</v>
      </c>
      <c r="O15" s="238"/>
      <c r="P15" s="238"/>
      <c r="Q15" s="238"/>
      <c r="R15" s="238"/>
      <c r="S15" s="238"/>
      <c r="T15" s="238"/>
      <c r="U15" s="238"/>
      <c r="V15" s="238"/>
      <c r="W15" s="238"/>
      <c r="X15" s="238"/>
      <c r="Y15" s="238"/>
      <c r="Z15" s="238"/>
      <c r="AA15" s="238"/>
      <c r="AB15" s="238"/>
      <c r="AC15" s="238"/>
      <c r="AD15" s="238"/>
      <c r="AE15" s="238"/>
      <c r="AF15" s="238"/>
      <c r="AG15" s="238"/>
      <c r="AH15" s="238"/>
      <c r="AI15" s="238"/>
    </row>
    <row r="16" spans="1:72" x14ac:dyDescent="0.25">
      <c r="N16" s="239"/>
      <c r="O16" s="239"/>
      <c r="P16" s="239"/>
      <c r="Q16" s="239"/>
      <c r="R16" s="239"/>
      <c r="S16" s="239"/>
      <c r="T16" s="239"/>
      <c r="U16" s="239"/>
      <c r="V16" s="239"/>
      <c r="W16" s="239"/>
      <c r="X16" s="239"/>
      <c r="Y16" s="239"/>
      <c r="Z16" s="239"/>
      <c r="AA16" s="239"/>
      <c r="AB16" s="239"/>
      <c r="AC16" s="239"/>
      <c r="AD16" s="239"/>
      <c r="AE16" s="239"/>
      <c r="AF16" s="239"/>
      <c r="AG16" s="239"/>
      <c r="AH16" s="239"/>
      <c r="AI16" s="239"/>
    </row>
    <row r="17" spans="14:35" x14ac:dyDescent="0.25">
      <c r="N17" s="239"/>
      <c r="O17" s="239"/>
      <c r="P17" s="239"/>
      <c r="Q17" s="239"/>
      <c r="R17" s="239"/>
      <c r="S17" s="239"/>
      <c r="T17" s="239"/>
      <c r="U17" s="239"/>
      <c r="V17" s="239"/>
      <c r="W17" s="239"/>
      <c r="X17" s="239"/>
      <c r="Y17" s="239"/>
      <c r="Z17" s="239"/>
      <c r="AA17" s="239"/>
      <c r="AB17" s="239"/>
      <c r="AC17" s="239"/>
      <c r="AD17" s="239"/>
      <c r="AE17" s="239"/>
      <c r="AF17" s="239"/>
      <c r="AG17" s="239"/>
      <c r="AH17" s="239"/>
      <c r="AI17" s="239"/>
    </row>
    <row r="18" spans="14:35" x14ac:dyDescent="0.25">
      <c r="N18" s="239"/>
      <c r="O18" s="239"/>
      <c r="P18" s="239"/>
      <c r="Q18" s="239"/>
      <c r="R18" s="239"/>
      <c r="S18" s="239"/>
      <c r="T18" s="239"/>
      <c r="U18" s="239"/>
      <c r="V18" s="239"/>
      <c r="W18" s="239"/>
      <c r="X18" s="239"/>
      <c r="Y18" s="239"/>
      <c r="Z18" s="239"/>
      <c r="AA18" s="239"/>
      <c r="AB18" s="239"/>
      <c r="AC18" s="239"/>
      <c r="AD18" s="239"/>
      <c r="AE18" s="239"/>
      <c r="AF18" s="239"/>
      <c r="AG18" s="239"/>
      <c r="AH18" s="239"/>
      <c r="AI18" s="239"/>
    </row>
    <row r="19" spans="14:35" x14ac:dyDescent="0.25">
      <c r="N19" s="239"/>
      <c r="O19" s="239"/>
      <c r="P19" s="239"/>
      <c r="Q19" s="239"/>
      <c r="R19" s="239"/>
      <c r="S19" s="239"/>
      <c r="T19" s="239"/>
      <c r="U19" s="239"/>
      <c r="V19" s="239"/>
      <c r="W19" s="239"/>
      <c r="X19" s="239"/>
      <c r="Y19" s="239"/>
      <c r="Z19" s="239"/>
      <c r="AA19" s="239"/>
      <c r="AB19" s="239"/>
      <c r="AC19" s="239"/>
      <c r="AD19" s="239"/>
      <c r="AE19" s="239"/>
      <c r="AF19" s="239"/>
      <c r="AG19" s="239"/>
      <c r="AH19" s="239"/>
      <c r="AI19" s="239"/>
    </row>
    <row r="20" spans="14:35" x14ac:dyDescent="0.25">
      <c r="N20" s="239"/>
      <c r="O20" s="239"/>
      <c r="P20" s="239"/>
      <c r="Q20" s="239"/>
      <c r="R20" s="239"/>
      <c r="S20" s="239"/>
      <c r="T20" s="239"/>
      <c r="U20" s="239"/>
      <c r="V20" s="239"/>
      <c r="W20" s="239"/>
      <c r="X20" s="239"/>
      <c r="Y20" s="239"/>
      <c r="Z20" s="239"/>
      <c r="AA20" s="239"/>
      <c r="AB20" s="239"/>
      <c r="AC20" s="239"/>
      <c r="AD20" s="239"/>
      <c r="AE20" s="239"/>
      <c r="AF20" s="239"/>
      <c r="AG20" s="239"/>
      <c r="AH20" s="239"/>
      <c r="AI20" s="239"/>
    </row>
    <row r="21" spans="14:35" x14ac:dyDescent="0.25">
      <c r="N21" s="239"/>
      <c r="O21" s="239"/>
      <c r="P21" s="239"/>
      <c r="Q21" s="239"/>
      <c r="R21" s="239"/>
      <c r="S21" s="239"/>
      <c r="T21" s="239"/>
      <c r="U21" s="239"/>
      <c r="V21" s="239"/>
      <c r="W21" s="239"/>
      <c r="X21" s="239"/>
      <c r="Y21" s="239"/>
      <c r="Z21" s="239"/>
      <c r="AA21" s="239"/>
      <c r="AB21" s="239"/>
      <c r="AC21" s="239"/>
      <c r="AD21" s="239"/>
      <c r="AE21" s="239"/>
      <c r="AF21" s="239"/>
      <c r="AG21" s="239"/>
      <c r="AH21" s="239"/>
      <c r="AI21" s="239"/>
    </row>
    <row r="22" spans="14:35" x14ac:dyDescent="0.25">
      <c r="N22" s="239"/>
      <c r="O22" s="239"/>
      <c r="P22" s="239"/>
      <c r="Q22" s="239"/>
      <c r="R22" s="239"/>
      <c r="S22" s="239"/>
      <c r="T22" s="239"/>
      <c r="U22" s="239"/>
      <c r="V22" s="239"/>
      <c r="W22" s="239"/>
      <c r="X22" s="239"/>
      <c r="Y22" s="239"/>
      <c r="Z22" s="239"/>
      <c r="AA22" s="239"/>
      <c r="AB22" s="239"/>
      <c r="AC22" s="239"/>
      <c r="AD22" s="239"/>
      <c r="AE22" s="239"/>
      <c r="AF22" s="239"/>
      <c r="AG22" s="239"/>
      <c r="AH22" s="239"/>
      <c r="AI22" s="239"/>
    </row>
    <row r="23" spans="14:35" x14ac:dyDescent="0.25">
      <c r="N23" s="239"/>
      <c r="O23" s="239"/>
      <c r="P23" s="239"/>
      <c r="Q23" s="239"/>
      <c r="R23" s="239"/>
      <c r="S23" s="239"/>
      <c r="T23" s="239"/>
      <c r="U23" s="239"/>
      <c r="V23" s="239"/>
      <c r="W23" s="239"/>
      <c r="X23" s="239"/>
      <c r="Y23" s="239"/>
      <c r="Z23" s="239"/>
      <c r="AA23" s="239"/>
      <c r="AB23" s="239"/>
      <c r="AC23" s="239"/>
      <c r="AD23" s="239"/>
      <c r="AE23" s="239"/>
      <c r="AF23" s="239"/>
      <c r="AG23" s="239"/>
      <c r="AH23" s="239"/>
      <c r="AI23" s="239"/>
    </row>
    <row r="24" spans="14:35" x14ac:dyDescent="0.25">
      <c r="N24" s="239"/>
      <c r="O24" s="239"/>
      <c r="P24" s="239"/>
      <c r="Q24" s="239"/>
      <c r="R24" s="239"/>
      <c r="S24" s="239"/>
      <c r="T24" s="239"/>
      <c r="U24" s="239"/>
      <c r="V24" s="239"/>
      <c r="W24" s="239"/>
      <c r="X24" s="239"/>
      <c r="Y24" s="239"/>
      <c r="Z24" s="239"/>
      <c r="AA24" s="239"/>
      <c r="AB24" s="239"/>
      <c r="AC24" s="239"/>
      <c r="AD24" s="239"/>
      <c r="AE24" s="239"/>
      <c r="AF24" s="239"/>
      <c r="AG24" s="239"/>
      <c r="AH24" s="239"/>
      <c r="AI24" s="239"/>
    </row>
  </sheetData>
  <sheetProtection sheet="1" objects="1" scenarios="1" selectLockedCells="1"/>
  <mergeCells count="4">
    <mergeCell ref="A1:C3"/>
    <mergeCell ref="D1:AM3"/>
    <mergeCell ref="AN1:AV3"/>
    <mergeCell ref="N15:AI24"/>
  </mergeCells>
  <pageMargins left="0.7" right="0.7" top="0.75" bottom="0.75" header="0.51180555555555496" footer="0.51180555555555496"/>
  <pageSetup paperSize="0" scale="0" firstPageNumber="0" orientation="portrait" usePrinterDefaults="0"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S143"/>
  <sheetViews>
    <sheetView showGridLines="0" zoomScale="85" zoomScaleNormal="85" workbookViewId="0">
      <pane ySplit="3" topLeftCell="A4" activePane="bottomLeft" state="frozen"/>
      <selection pane="bottomLeft" activeCell="N26" sqref="N26:AB27"/>
    </sheetView>
  </sheetViews>
  <sheetFormatPr baseColWidth="10" defaultColWidth="9.140625" defaultRowHeight="15" x14ac:dyDescent="0.25"/>
  <cols>
    <col min="1" max="48" width="2.7109375"/>
    <col min="49" max="175" width="2.7109375" style="36"/>
    <col min="176" max="1025" width="2.7109375"/>
  </cols>
  <sheetData>
    <row r="1" spans="1:48" ht="12" customHeight="1" x14ac:dyDescent="0.25">
      <c r="A1" s="235"/>
      <c r="B1" s="235"/>
      <c r="C1" s="235"/>
      <c r="D1" s="236" t="str">
        <f>'Page de garde'!D1:AM3</f>
        <v>Appel à projets commun 2020</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56" t="s">
        <v>80</v>
      </c>
      <c r="AO1" s="256"/>
      <c r="AP1" s="256"/>
      <c r="AQ1" s="256"/>
      <c r="AR1" s="256"/>
      <c r="AS1" s="256"/>
      <c r="AT1" s="256"/>
      <c r="AU1" s="256"/>
      <c r="AV1" s="256"/>
    </row>
    <row r="2" spans="1:48" ht="12" customHeight="1" x14ac:dyDescent="0.25">
      <c r="A2" s="235"/>
      <c r="B2" s="235"/>
      <c r="C2" s="235"/>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56"/>
      <c r="AO2" s="256"/>
      <c r="AP2" s="256"/>
      <c r="AQ2" s="256"/>
      <c r="AR2" s="256"/>
      <c r="AS2" s="256"/>
      <c r="AT2" s="256"/>
      <c r="AU2" s="256"/>
      <c r="AV2" s="256"/>
    </row>
    <row r="3" spans="1:48" ht="12" customHeight="1" x14ac:dyDescent="0.25">
      <c r="A3" s="235"/>
      <c r="B3" s="235"/>
      <c r="C3" s="235"/>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56"/>
      <c r="AO3" s="256"/>
      <c r="AP3" s="256"/>
      <c r="AQ3" s="256"/>
      <c r="AR3" s="256"/>
      <c r="AS3" s="256"/>
      <c r="AT3" s="256"/>
      <c r="AU3" s="256"/>
      <c r="AV3" s="256"/>
    </row>
    <row r="4" spans="1:48" ht="12" customHeight="1" x14ac:dyDescent="0.25"/>
    <row r="5" spans="1:48" ht="12" customHeight="1" x14ac:dyDescent="0.25">
      <c r="B5" s="236" t="s">
        <v>81</v>
      </c>
      <c r="C5" s="236"/>
      <c r="D5" s="236"/>
      <c r="E5" s="236"/>
      <c r="F5" s="236"/>
      <c r="G5" s="236"/>
      <c r="H5" s="236"/>
      <c r="I5" s="236"/>
      <c r="J5" s="265">
        <v>2020</v>
      </c>
      <c r="K5" s="265"/>
      <c r="L5" s="265"/>
      <c r="M5" s="265"/>
      <c r="N5" s="265"/>
    </row>
    <row r="6" spans="1:48" ht="12" customHeight="1" x14ac:dyDescent="0.25">
      <c r="B6" s="236"/>
      <c r="C6" s="236"/>
      <c r="D6" s="236"/>
      <c r="E6" s="236"/>
      <c r="F6" s="236"/>
      <c r="G6" s="236"/>
      <c r="H6" s="236"/>
      <c r="I6" s="236"/>
      <c r="J6" s="265"/>
      <c r="K6" s="265"/>
      <c r="L6" s="265"/>
      <c r="M6" s="265"/>
      <c r="N6" s="265"/>
    </row>
    <row r="7" spans="1:48" ht="12" customHeight="1" x14ac:dyDescent="0.25">
      <c r="A7" s="237" t="s">
        <v>82</v>
      </c>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row>
    <row r="8" spans="1:48" ht="12" customHeight="1" x14ac:dyDescent="0.25">
      <c r="A8" s="237"/>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row>
    <row r="9" spans="1:48" ht="12" customHeight="1" x14ac:dyDescent="0.25">
      <c r="A9" s="237"/>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row>
    <row r="10" spans="1:48" ht="12" customHeight="1" x14ac:dyDescent="0.25">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row>
    <row r="11" spans="1:48" ht="12" customHeight="1" x14ac:dyDescent="0.25">
      <c r="B11" s="259"/>
      <c r="C11" s="259"/>
      <c r="D11" s="259"/>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c r="AS11" s="259"/>
      <c r="AT11" s="259"/>
      <c r="AU11" s="259"/>
    </row>
    <row r="12" spans="1:48" ht="12" customHeight="1" x14ac:dyDescent="0.25">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row>
    <row r="13" spans="1:48" ht="12" customHeight="1" x14ac:dyDescent="0.25">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row>
    <row r="14" spans="1:48" ht="12" customHeight="1" x14ac:dyDescent="0.25">
      <c r="B14" s="259"/>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259"/>
      <c r="AB14" s="259"/>
      <c r="AC14" s="259"/>
      <c r="AD14" s="259"/>
      <c r="AE14" s="259"/>
      <c r="AF14" s="259"/>
      <c r="AG14" s="259"/>
      <c r="AH14" s="259"/>
      <c r="AI14" s="259"/>
      <c r="AJ14" s="259"/>
      <c r="AK14" s="259"/>
      <c r="AL14" s="259"/>
      <c r="AM14" s="259"/>
      <c r="AN14" s="259"/>
      <c r="AO14" s="259"/>
      <c r="AP14" s="259"/>
      <c r="AQ14" s="259"/>
      <c r="AR14" s="259"/>
      <c r="AS14" s="259"/>
      <c r="AT14" s="259"/>
      <c r="AU14" s="259"/>
    </row>
    <row r="15" spans="1:48" ht="12" customHeight="1" x14ac:dyDescent="0.25"/>
    <row r="16" spans="1:48" ht="12" customHeight="1" x14ac:dyDescent="0.25"/>
    <row r="17" spans="4:48" ht="12" customHeight="1" x14ac:dyDescent="0.25">
      <c r="D17" s="260" t="s">
        <v>83</v>
      </c>
      <c r="E17" s="260"/>
      <c r="F17" s="260"/>
      <c r="G17" s="260"/>
      <c r="H17" s="260"/>
      <c r="I17" s="260"/>
      <c r="J17" s="260"/>
      <c r="K17" s="260"/>
      <c r="L17" s="261" t="s">
        <v>84</v>
      </c>
      <c r="M17" s="261"/>
      <c r="N17" s="261"/>
      <c r="O17" s="261"/>
      <c r="P17" s="261"/>
      <c r="Q17" s="261"/>
      <c r="R17" s="262"/>
      <c r="S17" s="262"/>
      <c r="T17" s="262"/>
      <c r="U17" s="262"/>
      <c r="V17" s="262"/>
      <c r="W17" s="38"/>
      <c r="X17" s="38"/>
      <c r="Y17" s="261" t="s">
        <v>85</v>
      </c>
      <c r="Z17" s="261"/>
      <c r="AA17" s="261"/>
      <c r="AB17" s="261"/>
      <c r="AC17" s="261"/>
      <c r="AD17" s="261"/>
      <c r="AE17" s="262"/>
      <c r="AF17" s="262"/>
      <c r="AG17" s="262"/>
      <c r="AH17" s="262"/>
      <c r="AI17" s="262"/>
      <c r="AJ17" s="38"/>
      <c r="AK17" s="263" t="s">
        <v>86</v>
      </c>
      <c r="AL17" s="263"/>
      <c r="AM17" s="263"/>
      <c r="AN17" s="263"/>
      <c r="AO17" s="263"/>
      <c r="AP17" s="263"/>
      <c r="AQ17" s="264">
        <f>YEAR(AE17)-YEAR(R17)+1</f>
        <v>1</v>
      </c>
      <c r="AR17" s="264"/>
      <c r="AS17" s="264"/>
      <c r="AT17" s="264"/>
      <c r="AU17" s="264"/>
    </row>
    <row r="18" spans="4:48" ht="12" customHeight="1" x14ac:dyDescent="0.25">
      <c r="D18" s="260"/>
      <c r="E18" s="260"/>
      <c r="F18" s="260"/>
      <c r="G18" s="260"/>
      <c r="H18" s="260"/>
      <c r="I18" s="260"/>
      <c r="J18" s="260"/>
      <c r="K18" s="260"/>
      <c r="L18" s="261"/>
      <c r="M18" s="261"/>
      <c r="N18" s="261"/>
      <c r="O18" s="261"/>
      <c r="P18" s="261"/>
      <c r="Q18" s="261"/>
      <c r="R18" s="262"/>
      <c r="S18" s="262"/>
      <c r="T18" s="262"/>
      <c r="U18" s="262"/>
      <c r="V18" s="262"/>
      <c r="W18" s="38"/>
      <c r="X18" s="38"/>
      <c r="Y18" s="261"/>
      <c r="Z18" s="261"/>
      <c r="AA18" s="261"/>
      <c r="AB18" s="261"/>
      <c r="AC18" s="261"/>
      <c r="AD18" s="261"/>
      <c r="AE18" s="262"/>
      <c r="AF18" s="262"/>
      <c r="AG18" s="262"/>
      <c r="AH18" s="262"/>
      <c r="AI18" s="262"/>
      <c r="AJ18" s="38"/>
      <c r="AK18" s="263"/>
      <c r="AL18" s="263"/>
      <c r="AM18" s="263"/>
      <c r="AN18" s="263"/>
      <c r="AO18" s="263"/>
      <c r="AP18" s="263"/>
      <c r="AQ18" s="264"/>
      <c r="AR18" s="264"/>
      <c r="AS18" s="264"/>
      <c r="AT18" s="264"/>
      <c r="AU18" s="264"/>
    </row>
    <row r="19" spans="4:48" ht="12" customHeight="1" x14ac:dyDescent="0.25"/>
    <row r="20" spans="4:48" ht="12" customHeight="1" x14ac:dyDescent="0.25">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c r="AG20" s="257"/>
      <c r="AH20" s="257"/>
      <c r="AI20" s="257"/>
      <c r="AJ20" s="257"/>
      <c r="AK20" s="257"/>
      <c r="AL20" s="257"/>
      <c r="AM20" s="257"/>
      <c r="AN20" s="257"/>
      <c r="AO20" s="257"/>
      <c r="AP20" s="257"/>
      <c r="AQ20" s="258">
        <f>AQ17</f>
        <v>1</v>
      </c>
      <c r="AR20" s="258"/>
      <c r="AS20" s="258"/>
      <c r="AT20" s="258"/>
      <c r="AU20" s="258"/>
    </row>
    <row r="21" spans="4:48" ht="12" customHeight="1" x14ac:dyDescent="0.25">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c r="AG21" s="257"/>
      <c r="AH21" s="257"/>
      <c r="AI21" s="257"/>
      <c r="AJ21" s="257"/>
      <c r="AK21" s="257"/>
      <c r="AL21" s="257"/>
      <c r="AM21" s="257"/>
      <c r="AN21" s="257"/>
      <c r="AO21" s="257"/>
      <c r="AP21" s="257"/>
      <c r="AQ21" s="258"/>
      <c r="AR21" s="258"/>
      <c r="AS21" s="258"/>
      <c r="AT21" s="258"/>
      <c r="AU21" s="258"/>
    </row>
    <row r="22" spans="4:48" ht="12" customHeight="1" x14ac:dyDescent="0.25">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row>
    <row r="23" spans="4:48" ht="12" customHeight="1" x14ac:dyDescent="0.25">
      <c r="Q23" s="38"/>
      <c r="R23" s="38"/>
      <c r="S23" s="38"/>
      <c r="T23" s="38"/>
      <c r="U23" s="38"/>
      <c r="V23" s="38"/>
      <c r="W23" s="40"/>
      <c r="X23" s="40"/>
      <c r="Y23" s="40"/>
      <c r="Z23" s="40"/>
      <c r="AA23" s="40"/>
    </row>
    <row r="24" spans="4:48" ht="12" customHeight="1" x14ac:dyDescent="0.25">
      <c r="D24" s="236" t="s">
        <v>87</v>
      </c>
      <c r="E24" s="236"/>
      <c r="F24" s="236"/>
      <c r="G24" s="236"/>
      <c r="H24" s="236"/>
      <c r="I24" s="236"/>
      <c r="J24" s="236"/>
      <c r="Q24" s="38"/>
      <c r="R24" s="38"/>
      <c r="S24" s="38"/>
      <c r="T24" s="38"/>
      <c r="U24" s="38"/>
      <c r="V24" s="38"/>
      <c r="W24" s="40"/>
      <c r="X24" s="40"/>
      <c r="Y24" s="40"/>
      <c r="Z24" s="40"/>
      <c r="AA24" s="40"/>
    </row>
    <row r="25" spans="4:48" ht="12" customHeight="1" x14ac:dyDescent="0.25">
      <c r="D25" s="236"/>
      <c r="E25" s="236"/>
      <c r="F25" s="236"/>
      <c r="G25" s="236"/>
      <c r="H25" s="236"/>
      <c r="I25" s="236"/>
      <c r="J25" s="236"/>
    </row>
    <row r="26" spans="4:48" ht="12" customHeight="1" x14ac:dyDescent="0.25">
      <c r="D26" s="246" t="s">
        <v>88</v>
      </c>
      <c r="E26" s="246"/>
      <c r="F26" s="246"/>
      <c r="G26" s="246"/>
      <c r="H26" s="246"/>
      <c r="I26" s="246"/>
      <c r="J26" s="246"/>
      <c r="K26" s="246"/>
      <c r="L26" s="246"/>
      <c r="M26" s="246"/>
      <c r="N26" s="247"/>
      <c r="O26" s="247"/>
      <c r="P26" s="247"/>
      <c r="Q26" s="247"/>
      <c r="R26" s="247"/>
      <c r="S26" s="247"/>
      <c r="T26" s="247"/>
      <c r="U26" s="247"/>
      <c r="V26" s="247"/>
      <c r="W26" s="247"/>
      <c r="X26" s="247"/>
      <c r="Y26" s="247"/>
      <c r="Z26" s="247"/>
      <c r="AA26" s="247"/>
      <c r="AB26" s="247"/>
      <c r="AD26" s="246" t="s">
        <v>89</v>
      </c>
      <c r="AE26" s="246"/>
      <c r="AF26" s="246"/>
      <c r="AG26" s="246"/>
      <c r="AH26" s="246"/>
      <c r="AI26" s="246"/>
      <c r="AJ26" s="246"/>
      <c r="AK26" s="246"/>
      <c r="AL26" s="246"/>
      <c r="AM26" s="246"/>
      <c r="AN26" s="248"/>
      <c r="AO26" s="248"/>
      <c r="AP26" s="248"/>
      <c r="AQ26" s="248"/>
      <c r="AR26" s="248"/>
      <c r="AS26" s="248"/>
      <c r="AT26" s="248"/>
      <c r="AU26" s="248"/>
      <c r="AV26" s="248"/>
    </row>
    <row r="27" spans="4:48" ht="12" customHeight="1" x14ac:dyDescent="0.25">
      <c r="D27" s="246"/>
      <c r="E27" s="246"/>
      <c r="F27" s="246"/>
      <c r="G27" s="246"/>
      <c r="H27" s="246"/>
      <c r="I27" s="246"/>
      <c r="J27" s="246"/>
      <c r="K27" s="246"/>
      <c r="L27" s="246"/>
      <c r="M27" s="246"/>
      <c r="N27" s="247"/>
      <c r="O27" s="247"/>
      <c r="P27" s="247"/>
      <c r="Q27" s="247"/>
      <c r="R27" s="247"/>
      <c r="S27" s="247"/>
      <c r="T27" s="247"/>
      <c r="U27" s="247"/>
      <c r="V27" s="247"/>
      <c r="W27" s="247"/>
      <c r="X27" s="247"/>
      <c r="Y27" s="247"/>
      <c r="Z27" s="247"/>
      <c r="AA27" s="247"/>
      <c r="AB27" s="247"/>
      <c r="AD27" s="246"/>
      <c r="AE27" s="246"/>
      <c r="AF27" s="246"/>
      <c r="AG27" s="246"/>
      <c r="AH27" s="246"/>
      <c r="AI27" s="246"/>
      <c r="AJ27" s="246"/>
      <c r="AK27" s="246"/>
      <c r="AL27" s="246"/>
      <c r="AM27" s="246"/>
      <c r="AN27" s="248"/>
      <c r="AO27" s="248"/>
      <c r="AP27" s="248"/>
      <c r="AQ27" s="248"/>
      <c r="AR27" s="248"/>
      <c r="AS27" s="248"/>
      <c r="AT27" s="248"/>
      <c r="AU27" s="248"/>
      <c r="AV27" s="248"/>
    </row>
    <row r="28" spans="4:48" ht="12" customHeight="1" x14ac:dyDescent="0.25">
      <c r="N28" s="41"/>
      <c r="O28" s="41"/>
      <c r="P28" s="41"/>
      <c r="Q28" s="41"/>
      <c r="R28" s="41"/>
      <c r="S28" s="41"/>
      <c r="T28" s="41"/>
      <c r="U28" s="41"/>
      <c r="V28" s="41"/>
      <c r="W28" s="41"/>
      <c r="X28" s="41"/>
      <c r="Y28" s="41"/>
      <c r="Z28" s="41"/>
      <c r="AA28" s="41"/>
      <c r="AB28" s="41"/>
      <c r="AN28" s="41"/>
      <c r="AO28" s="41"/>
      <c r="AP28" s="41"/>
      <c r="AQ28" s="41"/>
      <c r="AR28" s="41"/>
      <c r="AS28" s="41"/>
      <c r="AT28" s="41"/>
      <c r="AU28" s="41"/>
      <c r="AV28" s="41"/>
    </row>
    <row r="29" spans="4:48" ht="12" customHeight="1" x14ac:dyDescent="0.25">
      <c r="D29" s="246" t="s">
        <v>90</v>
      </c>
      <c r="E29" s="246"/>
      <c r="F29" s="246"/>
      <c r="G29" s="246"/>
      <c r="H29" s="246"/>
      <c r="I29" s="246"/>
      <c r="J29" s="246"/>
      <c r="K29" s="246"/>
      <c r="L29" s="246"/>
      <c r="M29" s="246"/>
      <c r="N29" s="247"/>
      <c r="O29" s="247"/>
      <c r="P29" s="247"/>
      <c r="Q29" s="247"/>
      <c r="R29" s="247"/>
      <c r="S29" s="247"/>
      <c r="T29" s="247"/>
      <c r="U29" s="247"/>
      <c r="V29" s="247"/>
      <c r="W29" s="247"/>
      <c r="X29" s="247"/>
      <c r="Y29" s="247"/>
      <c r="Z29" s="247"/>
      <c r="AA29" s="247"/>
      <c r="AB29" s="247"/>
      <c r="AD29" s="246" t="s">
        <v>91</v>
      </c>
      <c r="AE29" s="246"/>
      <c r="AF29" s="246"/>
      <c r="AG29" s="246"/>
      <c r="AH29" s="246"/>
      <c r="AI29" s="246"/>
      <c r="AJ29" s="246"/>
      <c r="AK29" s="246"/>
      <c r="AL29" s="246"/>
      <c r="AM29" s="246"/>
      <c r="AN29" s="248"/>
      <c r="AO29" s="248"/>
      <c r="AP29" s="248"/>
      <c r="AQ29" s="248"/>
      <c r="AR29" s="248"/>
      <c r="AS29" s="248"/>
      <c r="AT29" s="248"/>
      <c r="AU29" s="248"/>
      <c r="AV29" s="248"/>
    </row>
    <row r="30" spans="4:48" ht="12" customHeight="1" x14ac:dyDescent="0.25">
      <c r="D30" s="246"/>
      <c r="E30" s="246"/>
      <c r="F30" s="246"/>
      <c r="G30" s="246"/>
      <c r="H30" s="246"/>
      <c r="I30" s="246"/>
      <c r="J30" s="246"/>
      <c r="K30" s="246"/>
      <c r="L30" s="246"/>
      <c r="M30" s="246"/>
      <c r="N30" s="247"/>
      <c r="O30" s="247"/>
      <c r="P30" s="247"/>
      <c r="Q30" s="247"/>
      <c r="R30" s="247"/>
      <c r="S30" s="247"/>
      <c r="T30" s="247"/>
      <c r="U30" s="247"/>
      <c r="V30" s="247"/>
      <c r="W30" s="247"/>
      <c r="X30" s="247"/>
      <c r="Y30" s="247"/>
      <c r="Z30" s="247"/>
      <c r="AA30" s="247"/>
      <c r="AB30" s="247"/>
      <c r="AD30" s="246"/>
      <c r="AE30" s="246"/>
      <c r="AF30" s="246"/>
      <c r="AG30" s="246"/>
      <c r="AH30" s="246"/>
      <c r="AI30" s="246"/>
      <c r="AJ30" s="246"/>
      <c r="AK30" s="246"/>
      <c r="AL30" s="246"/>
      <c r="AM30" s="246"/>
      <c r="AN30" s="248"/>
      <c r="AO30" s="248"/>
      <c r="AP30" s="248"/>
      <c r="AQ30" s="248"/>
      <c r="AR30" s="248"/>
      <c r="AS30" s="248"/>
      <c r="AT30" s="248"/>
      <c r="AU30" s="248"/>
      <c r="AV30" s="248"/>
    </row>
    <row r="31" spans="4:48" ht="12" customHeight="1" x14ac:dyDescent="0.25">
      <c r="D31" s="39"/>
      <c r="E31" s="39"/>
      <c r="F31" s="39"/>
      <c r="G31" s="39"/>
      <c r="H31" s="39"/>
      <c r="I31" s="39"/>
      <c r="J31" s="39"/>
      <c r="K31" s="39"/>
      <c r="L31" s="39"/>
      <c r="M31" s="39"/>
      <c r="N31" s="42"/>
      <c r="O31" s="42"/>
      <c r="P31" s="42"/>
      <c r="Q31" s="42"/>
      <c r="R31" s="42"/>
      <c r="S31" s="42"/>
      <c r="T31" s="42"/>
      <c r="U31" s="42"/>
      <c r="V31" s="42"/>
      <c r="W31" s="42"/>
      <c r="X31" s="42"/>
      <c r="Y31" s="42"/>
      <c r="Z31" s="42"/>
      <c r="AA31" s="42"/>
      <c r="AB31" s="42"/>
      <c r="AC31" s="39"/>
      <c r="AD31" s="39"/>
      <c r="AE31" s="39"/>
      <c r="AF31" s="39"/>
      <c r="AG31" s="39"/>
      <c r="AH31" s="39"/>
      <c r="AI31" s="39"/>
      <c r="AJ31" s="39"/>
      <c r="AK31" s="39"/>
      <c r="AL31" s="39"/>
      <c r="AM31" s="39"/>
      <c r="AN31" s="42"/>
      <c r="AO31" s="42"/>
      <c r="AP31" s="42"/>
      <c r="AQ31" s="41"/>
      <c r="AR31" s="41"/>
      <c r="AS31" s="41"/>
      <c r="AT31" s="41"/>
      <c r="AU31" s="41"/>
      <c r="AV31" s="41"/>
    </row>
    <row r="32" spans="4:48" ht="12" customHeight="1" x14ac:dyDescent="0.25">
      <c r="D32" s="246" t="s">
        <v>92</v>
      </c>
      <c r="E32" s="246"/>
      <c r="F32" s="246"/>
      <c r="G32" s="246"/>
      <c r="H32" s="246"/>
      <c r="I32" s="246"/>
      <c r="J32" s="246"/>
      <c r="K32" s="246"/>
      <c r="L32" s="246"/>
      <c r="M32" s="246"/>
      <c r="N32" s="252"/>
      <c r="O32" s="252"/>
      <c r="P32" s="252"/>
      <c r="Q32" s="252"/>
      <c r="R32" s="252"/>
      <c r="S32" s="252"/>
      <c r="T32" s="252"/>
      <c r="U32" s="252"/>
      <c r="V32" s="252"/>
      <c r="W32" s="252"/>
      <c r="X32" s="252"/>
      <c r="Y32" s="252"/>
      <c r="Z32" s="252"/>
      <c r="AA32" s="252"/>
      <c r="AB32" s="252"/>
      <c r="AC32" s="39"/>
      <c r="AD32" s="246" t="s">
        <v>93</v>
      </c>
      <c r="AE32" s="246"/>
      <c r="AF32" s="246"/>
      <c r="AG32" s="246"/>
      <c r="AH32" s="246"/>
      <c r="AI32" s="246"/>
      <c r="AJ32" s="246"/>
      <c r="AK32" s="246"/>
      <c r="AL32" s="246"/>
      <c r="AM32" s="246"/>
      <c r="AN32" s="255"/>
      <c r="AO32" s="255"/>
      <c r="AP32" s="255"/>
      <c r="AQ32" s="255"/>
      <c r="AR32" s="255"/>
      <c r="AS32" s="255"/>
      <c r="AT32" s="255"/>
      <c r="AU32" s="255"/>
      <c r="AV32" s="255"/>
    </row>
    <row r="33" spans="1:48" ht="12" customHeight="1" x14ac:dyDescent="0.25">
      <c r="D33" s="246"/>
      <c r="E33" s="246"/>
      <c r="F33" s="246"/>
      <c r="G33" s="246"/>
      <c r="H33" s="246"/>
      <c r="I33" s="246"/>
      <c r="J33" s="246"/>
      <c r="K33" s="246"/>
      <c r="L33" s="246"/>
      <c r="M33" s="246"/>
      <c r="N33" s="252"/>
      <c r="O33" s="252"/>
      <c r="P33" s="252"/>
      <c r="Q33" s="252"/>
      <c r="R33" s="252"/>
      <c r="S33" s="252"/>
      <c r="T33" s="252"/>
      <c r="U33" s="252"/>
      <c r="V33" s="252"/>
      <c r="W33" s="252"/>
      <c r="X33" s="252"/>
      <c r="Y33" s="252"/>
      <c r="Z33" s="252"/>
      <c r="AA33" s="252"/>
      <c r="AB33" s="252"/>
      <c r="AC33" s="39"/>
      <c r="AD33" s="246"/>
      <c r="AE33" s="246"/>
      <c r="AF33" s="246"/>
      <c r="AG33" s="246"/>
      <c r="AH33" s="246"/>
      <c r="AI33" s="246"/>
      <c r="AJ33" s="246"/>
      <c r="AK33" s="246"/>
      <c r="AL33" s="246"/>
      <c r="AM33" s="246"/>
      <c r="AN33" s="255"/>
      <c r="AO33" s="255"/>
      <c r="AP33" s="255"/>
      <c r="AQ33" s="255"/>
      <c r="AR33" s="255"/>
      <c r="AS33" s="255"/>
      <c r="AT33" s="255"/>
      <c r="AU33" s="255"/>
      <c r="AV33" s="255"/>
    </row>
    <row r="34" spans="1:48" ht="12" customHeight="1" x14ac:dyDescent="0.25">
      <c r="N34" s="41"/>
      <c r="O34" s="41"/>
      <c r="P34" s="41"/>
      <c r="Q34" s="41"/>
      <c r="R34" s="41"/>
      <c r="S34" s="41"/>
      <c r="T34" s="41"/>
      <c r="U34" s="41"/>
      <c r="V34" s="41"/>
      <c r="W34" s="41"/>
      <c r="X34" s="41"/>
      <c r="Y34" s="41"/>
      <c r="Z34" s="41"/>
      <c r="AA34" s="41"/>
      <c r="AB34" s="41"/>
      <c r="AN34" s="41"/>
      <c r="AO34" s="41"/>
      <c r="AP34" s="41"/>
      <c r="AQ34" s="41"/>
      <c r="AR34" s="41"/>
      <c r="AS34" s="41"/>
      <c r="AT34" s="41"/>
      <c r="AU34" s="41"/>
      <c r="AV34" s="41"/>
    </row>
    <row r="35" spans="1:48" ht="12" customHeight="1" x14ac:dyDescent="0.25">
      <c r="D35" s="246" t="s">
        <v>0</v>
      </c>
      <c r="E35" s="246"/>
      <c r="F35" s="246"/>
      <c r="G35" s="246"/>
      <c r="H35" s="246"/>
      <c r="I35" s="246"/>
      <c r="J35" s="246"/>
      <c r="K35" s="246"/>
      <c r="L35" s="246"/>
      <c r="M35" s="246"/>
      <c r="N35" s="247"/>
      <c r="O35" s="247"/>
      <c r="P35" s="247"/>
      <c r="Q35" s="247"/>
      <c r="R35" s="247"/>
      <c r="S35" s="247"/>
      <c r="T35" s="247"/>
      <c r="U35" s="247"/>
      <c r="V35" s="247"/>
      <c r="W35" s="247"/>
      <c r="X35" s="247"/>
      <c r="Y35" s="247"/>
      <c r="Z35" s="247"/>
      <c r="AA35" s="247"/>
      <c r="AB35" s="247"/>
      <c r="AD35" s="246" t="s">
        <v>94</v>
      </c>
      <c r="AE35" s="246"/>
      <c r="AF35" s="246"/>
      <c r="AG35" s="246"/>
      <c r="AH35" s="246"/>
      <c r="AI35" s="246"/>
      <c r="AJ35" s="246"/>
      <c r="AK35" s="246"/>
      <c r="AL35" s="246"/>
      <c r="AM35" s="246"/>
      <c r="AN35" s="247"/>
      <c r="AO35" s="247"/>
      <c r="AP35" s="247"/>
      <c r="AQ35" s="247"/>
      <c r="AR35" s="247"/>
      <c r="AS35" s="247"/>
      <c r="AT35" s="247"/>
      <c r="AU35" s="247"/>
      <c r="AV35" s="247"/>
    </row>
    <row r="36" spans="1:48" ht="12" customHeight="1" x14ac:dyDescent="0.25">
      <c r="D36" s="246"/>
      <c r="E36" s="246"/>
      <c r="F36" s="246"/>
      <c r="G36" s="246"/>
      <c r="H36" s="246"/>
      <c r="I36" s="246"/>
      <c r="J36" s="246"/>
      <c r="K36" s="246"/>
      <c r="L36" s="246"/>
      <c r="M36" s="246"/>
      <c r="N36" s="247"/>
      <c r="O36" s="247"/>
      <c r="P36" s="247"/>
      <c r="Q36" s="247"/>
      <c r="R36" s="247"/>
      <c r="S36" s="247"/>
      <c r="T36" s="247"/>
      <c r="U36" s="247"/>
      <c r="V36" s="247"/>
      <c r="W36" s="247"/>
      <c r="X36" s="247"/>
      <c r="Y36" s="247"/>
      <c r="Z36" s="247"/>
      <c r="AA36" s="247"/>
      <c r="AB36" s="247"/>
      <c r="AD36" s="246"/>
      <c r="AE36" s="246"/>
      <c r="AF36" s="246"/>
      <c r="AG36" s="246"/>
      <c r="AH36" s="246"/>
      <c r="AI36" s="246"/>
      <c r="AJ36" s="246"/>
      <c r="AK36" s="246"/>
      <c r="AL36" s="246"/>
      <c r="AM36" s="246"/>
      <c r="AN36" s="247"/>
      <c r="AO36" s="247"/>
      <c r="AP36" s="247"/>
      <c r="AQ36" s="247"/>
      <c r="AR36" s="247"/>
      <c r="AS36" s="247"/>
      <c r="AT36" s="247"/>
      <c r="AU36" s="247"/>
      <c r="AV36" s="247"/>
    </row>
    <row r="37" spans="1:48" ht="12" customHeight="1" x14ac:dyDescent="0.25">
      <c r="N37" s="41"/>
      <c r="O37" s="41"/>
      <c r="P37" s="41"/>
      <c r="Q37" s="41"/>
      <c r="R37" s="41"/>
      <c r="S37" s="41"/>
      <c r="T37" s="41"/>
      <c r="U37" s="41"/>
      <c r="V37" s="41"/>
      <c r="W37" s="41"/>
      <c r="X37" s="41"/>
      <c r="Y37" s="41"/>
      <c r="Z37" s="41"/>
      <c r="AA37" s="41"/>
      <c r="AB37" s="41"/>
    </row>
    <row r="38" spans="1:48" ht="12" customHeight="1" x14ac:dyDescent="0.25">
      <c r="D38" s="246" t="s">
        <v>95</v>
      </c>
      <c r="E38" s="246"/>
      <c r="F38" s="246"/>
      <c r="G38" s="246"/>
      <c r="H38" s="246"/>
      <c r="I38" s="246"/>
      <c r="J38" s="246"/>
      <c r="K38" s="246"/>
      <c r="L38" s="246"/>
      <c r="M38" s="246"/>
      <c r="N38" s="247"/>
      <c r="O38" s="247"/>
      <c r="P38" s="247"/>
      <c r="Q38" s="247"/>
      <c r="R38" s="247"/>
      <c r="S38" s="247"/>
      <c r="T38" s="247"/>
      <c r="U38" s="247"/>
      <c r="V38" s="247"/>
      <c r="W38" s="247"/>
      <c r="X38" s="247"/>
      <c r="Y38" s="247"/>
      <c r="Z38" s="247"/>
      <c r="AA38" s="247"/>
      <c r="AB38" s="247"/>
    </row>
    <row r="39" spans="1:48" ht="12" customHeight="1" x14ac:dyDescent="0.25">
      <c r="D39" s="246"/>
      <c r="E39" s="246"/>
      <c r="F39" s="246"/>
      <c r="G39" s="246"/>
      <c r="H39" s="246"/>
      <c r="I39" s="246"/>
      <c r="J39" s="246"/>
      <c r="K39" s="246"/>
      <c r="L39" s="246"/>
      <c r="M39" s="246"/>
      <c r="N39" s="247"/>
      <c r="O39" s="247"/>
      <c r="P39" s="247"/>
      <c r="Q39" s="247"/>
      <c r="R39" s="247"/>
      <c r="S39" s="247"/>
      <c r="T39" s="247"/>
      <c r="U39" s="247"/>
      <c r="V39" s="247"/>
      <c r="W39" s="247"/>
      <c r="X39" s="247"/>
      <c r="Y39" s="247"/>
      <c r="Z39" s="247"/>
      <c r="AA39" s="247"/>
      <c r="AB39" s="247"/>
    </row>
    <row r="40" spans="1:48" ht="12" customHeight="1" x14ac:dyDescent="0.25"/>
    <row r="41" spans="1:48" ht="12" customHeight="1" x14ac:dyDescent="0.25"/>
    <row r="42" spans="1:48" ht="12" customHeight="1" x14ac:dyDescent="0.25">
      <c r="A42" s="244" t="s">
        <v>96</v>
      </c>
      <c r="B42" s="244"/>
      <c r="C42" s="244"/>
      <c r="D42" s="244"/>
      <c r="E42" s="244"/>
      <c r="F42" s="244"/>
      <c r="G42" s="244"/>
      <c r="H42" s="244"/>
      <c r="I42" s="244"/>
      <c r="J42" s="244"/>
      <c r="K42" s="244"/>
      <c r="L42" s="244"/>
      <c r="M42" s="244"/>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row>
    <row r="43" spans="1:48" ht="12" customHeight="1" x14ac:dyDescent="0.25">
      <c r="A43" s="235"/>
      <c r="B43" s="235"/>
      <c r="C43" s="235"/>
      <c r="D43" s="236" t="str">
        <f>D1</f>
        <v>Appel à projets commun 2020</v>
      </c>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56" t="s">
        <v>80</v>
      </c>
      <c r="AO43" s="256"/>
      <c r="AP43" s="256"/>
      <c r="AQ43" s="256"/>
      <c r="AR43" s="256"/>
      <c r="AS43" s="256"/>
      <c r="AT43" s="256"/>
      <c r="AU43" s="256"/>
      <c r="AV43" s="256"/>
    </row>
    <row r="44" spans="1:48" ht="12" customHeight="1" x14ac:dyDescent="0.25">
      <c r="A44" s="235"/>
      <c r="B44" s="235"/>
      <c r="C44" s="235"/>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56"/>
      <c r="AO44" s="256"/>
      <c r="AP44" s="256"/>
      <c r="AQ44" s="256"/>
      <c r="AR44" s="256"/>
      <c r="AS44" s="256"/>
      <c r="AT44" s="256"/>
      <c r="AU44" s="256"/>
      <c r="AV44" s="256"/>
    </row>
    <row r="45" spans="1:48" ht="12" customHeight="1" x14ac:dyDescent="0.25">
      <c r="A45" s="235"/>
      <c r="B45" s="235"/>
      <c r="C45" s="235"/>
      <c r="D45" s="236"/>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56"/>
      <c r="AO45" s="256"/>
      <c r="AP45" s="256"/>
      <c r="AQ45" s="256"/>
      <c r="AR45" s="256"/>
      <c r="AS45" s="256"/>
      <c r="AT45" s="256"/>
      <c r="AU45" s="256"/>
      <c r="AV45" s="256"/>
    </row>
    <row r="46" spans="1:48" ht="12" customHeight="1" x14ac:dyDescent="0.25">
      <c r="D46" s="236" t="s">
        <v>1</v>
      </c>
      <c r="E46" s="236"/>
      <c r="F46" s="236"/>
      <c r="G46" s="236"/>
      <c r="H46" s="236"/>
      <c r="I46" s="236"/>
      <c r="J46" s="236"/>
      <c r="Q46" s="38"/>
      <c r="R46" s="38"/>
      <c r="S46" s="38"/>
      <c r="T46" s="38"/>
      <c r="U46" s="38"/>
      <c r="V46" s="38"/>
      <c r="W46" s="40"/>
      <c r="X46" s="40"/>
      <c r="Y46" s="40"/>
      <c r="Z46" s="40"/>
      <c r="AA46" s="40"/>
    </row>
    <row r="47" spans="1:48" ht="12" customHeight="1" x14ac:dyDescent="0.25">
      <c r="D47" s="236"/>
      <c r="E47" s="236"/>
      <c r="F47" s="236"/>
      <c r="G47" s="236"/>
      <c r="H47" s="236"/>
      <c r="I47" s="236"/>
      <c r="J47" s="236"/>
    </row>
    <row r="48" spans="1:48" ht="12" customHeight="1" x14ac:dyDescent="0.25">
      <c r="D48" s="246" t="s">
        <v>97</v>
      </c>
      <c r="E48" s="246"/>
      <c r="F48" s="246"/>
      <c r="G48" s="246"/>
      <c r="H48" s="246"/>
      <c r="I48" s="246"/>
      <c r="J48" s="246"/>
      <c r="K48" s="246"/>
      <c r="L48" s="246"/>
      <c r="M48" s="246"/>
      <c r="N48" s="247"/>
      <c r="O48" s="247"/>
      <c r="P48" s="247"/>
      <c r="Q48" s="247"/>
      <c r="R48" s="247"/>
      <c r="S48" s="247"/>
      <c r="T48" s="247"/>
      <c r="U48" s="247"/>
      <c r="V48" s="247"/>
      <c r="W48" s="247"/>
      <c r="X48" s="247"/>
      <c r="Y48" s="247"/>
      <c r="Z48" s="247"/>
      <c r="AA48" s="247"/>
      <c r="AB48" s="247"/>
      <c r="AD48" s="246" t="s">
        <v>98</v>
      </c>
      <c r="AE48" s="246"/>
      <c r="AF48" s="246"/>
      <c r="AG48" s="246"/>
      <c r="AH48" s="246"/>
      <c r="AI48" s="246"/>
      <c r="AJ48" s="246"/>
      <c r="AK48" s="246"/>
      <c r="AL48" s="246"/>
      <c r="AM48" s="246"/>
      <c r="AN48" s="248"/>
      <c r="AO48" s="248"/>
      <c r="AP48" s="248"/>
      <c r="AQ48" s="248"/>
      <c r="AR48" s="248"/>
      <c r="AS48" s="248"/>
      <c r="AT48" s="248"/>
      <c r="AU48" s="248"/>
      <c r="AV48" s="248"/>
    </row>
    <row r="49" spans="4:48" ht="12" customHeight="1" x14ac:dyDescent="0.25">
      <c r="D49" s="246"/>
      <c r="E49" s="246"/>
      <c r="F49" s="246"/>
      <c r="G49" s="246"/>
      <c r="H49" s="246"/>
      <c r="I49" s="246"/>
      <c r="J49" s="246"/>
      <c r="K49" s="246"/>
      <c r="L49" s="246"/>
      <c r="M49" s="246"/>
      <c r="N49" s="247"/>
      <c r="O49" s="247"/>
      <c r="P49" s="247"/>
      <c r="Q49" s="247"/>
      <c r="R49" s="247"/>
      <c r="S49" s="247"/>
      <c r="T49" s="247"/>
      <c r="U49" s="247"/>
      <c r="V49" s="247"/>
      <c r="W49" s="247"/>
      <c r="X49" s="247"/>
      <c r="Y49" s="247"/>
      <c r="Z49" s="247"/>
      <c r="AA49" s="247"/>
      <c r="AB49" s="247"/>
      <c r="AD49" s="246"/>
      <c r="AE49" s="246"/>
      <c r="AF49" s="246"/>
      <c r="AG49" s="246"/>
      <c r="AH49" s="246"/>
      <c r="AI49" s="246"/>
      <c r="AJ49" s="246"/>
      <c r="AK49" s="246"/>
      <c r="AL49" s="246"/>
      <c r="AM49" s="246"/>
      <c r="AN49" s="248"/>
      <c r="AO49" s="248"/>
      <c r="AP49" s="248"/>
      <c r="AQ49" s="248"/>
      <c r="AR49" s="248"/>
      <c r="AS49" s="248"/>
      <c r="AT49" s="248"/>
      <c r="AU49" s="248"/>
      <c r="AV49" s="248"/>
    </row>
    <row r="50" spans="4:48" ht="12" customHeight="1" x14ac:dyDescent="0.25">
      <c r="N50" s="41"/>
      <c r="O50" s="41"/>
      <c r="P50" s="41"/>
      <c r="Q50" s="41"/>
      <c r="R50" s="41"/>
      <c r="S50" s="41"/>
      <c r="T50" s="41"/>
      <c r="U50" s="41"/>
      <c r="V50" s="41"/>
      <c r="W50" s="41"/>
      <c r="X50" s="41"/>
      <c r="Y50" s="41"/>
      <c r="Z50" s="41"/>
      <c r="AA50" s="41"/>
      <c r="AB50" s="41"/>
      <c r="AN50" s="41"/>
      <c r="AO50" s="41"/>
      <c r="AP50" s="41"/>
      <c r="AQ50" s="41"/>
      <c r="AR50" s="41"/>
      <c r="AS50" s="41"/>
      <c r="AT50" s="41"/>
      <c r="AU50" s="41"/>
      <c r="AV50" s="41"/>
    </row>
    <row r="51" spans="4:48" ht="12" customHeight="1" x14ac:dyDescent="0.25">
      <c r="D51" s="246" t="s">
        <v>99</v>
      </c>
      <c r="E51" s="246"/>
      <c r="F51" s="246"/>
      <c r="G51" s="246"/>
      <c r="H51" s="246"/>
      <c r="I51" s="246"/>
      <c r="J51" s="246"/>
      <c r="K51" s="246"/>
      <c r="L51" s="246"/>
      <c r="M51" s="246"/>
      <c r="N51" s="247"/>
      <c r="O51" s="247"/>
      <c r="P51" s="247"/>
      <c r="Q51" s="247"/>
      <c r="R51" s="247"/>
      <c r="S51" s="247"/>
      <c r="T51" s="247"/>
      <c r="U51" s="247"/>
      <c r="V51" s="247"/>
      <c r="W51" s="247"/>
      <c r="X51" s="247"/>
      <c r="Y51" s="247"/>
      <c r="Z51" s="247"/>
      <c r="AA51" s="247"/>
      <c r="AB51" s="247"/>
      <c r="AD51" s="246" t="s">
        <v>93</v>
      </c>
      <c r="AE51" s="246"/>
      <c r="AF51" s="246"/>
      <c r="AG51" s="246"/>
      <c r="AH51" s="246"/>
      <c r="AI51" s="246"/>
      <c r="AJ51" s="246"/>
      <c r="AK51" s="246"/>
      <c r="AL51" s="246"/>
      <c r="AM51" s="246"/>
      <c r="AN51" s="255"/>
      <c r="AO51" s="255"/>
      <c r="AP51" s="255"/>
      <c r="AQ51" s="255"/>
      <c r="AR51" s="255"/>
      <c r="AS51" s="255"/>
      <c r="AT51" s="255"/>
      <c r="AU51" s="255"/>
      <c r="AV51" s="255"/>
    </row>
    <row r="52" spans="4:48" ht="12" customHeight="1" x14ac:dyDescent="0.25">
      <c r="D52" s="246"/>
      <c r="E52" s="246"/>
      <c r="F52" s="246"/>
      <c r="G52" s="246"/>
      <c r="H52" s="246"/>
      <c r="I52" s="246"/>
      <c r="J52" s="246"/>
      <c r="K52" s="246"/>
      <c r="L52" s="246"/>
      <c r="M52" s="246"/>
      <c r="N52" s="247"/>
      <c r="O52" s="247"/>
      <c r="P52" s="247"/>
      <c r="Q52" s="247"/>
      <c r="R52" s="247"/>
      <c r="S52" s="247"/>
      <c r="T52" s="247"/>
      <c r="U52" s="247"/>
      <c r="V52" s="247"/>
      <c r="W52" s="247"/>
      <c r="X52" s="247"/>
      <c r="Y52" s="247"/>
      <c r="Z52" s="247"/>
      <c r="AA52" s="247"/>
      <c r="AB52" s="247"/>
      <c r="AD52" s="246"/>
      <c r="AE52" s="246"/>
      <c r="AF52" s="246"/>
      <c r="AG52" s="246"/>
      <c r="AH52" s="246"/>
      <c r="AI52" s="246"/>
      <c r="AJ52" s="246"/>
      <c r="AK52" s="246"/>
      <c r="AL52" s="246"/>
      <c r="AM52" s="246"/>
      <c r="AN52" s="255"/>
      <c r="AO52" s="255"/>
      <c r="AP52" s="255"/>
      <c r="AQ52" s="255"/>
      <c r="AR52" s="255"/>
      <c r="AS52" s="255"/>
      <c r="AT52" s="255"/>
      <c r="AU52" s="255"/>
      <c r="AV52" s="255"/>
    </row>
    <row r="53" spans="4:48" ht="12" customHeight="1" x14ac:dyDescent="0.25">
      <c r="N53" s="41"/>
      <c r="O53" s="41"/>
      <c r="P53" s="41"/>
      <c r="Q53" s="41"/>
      <c r="R53" s="41"/>
      <c r="S53" s="41"/>
      <c r="T53" s="41"/>
      <c r="U53" s="41"/>
      <c r="V53" s="41"/>
      <c r="W53" s="41"/>
      <c r="X53" s="41"/>
      <c r="Y53" s="41"/>
      <c r="Z53" s="41"/>
      <c r="AA53" s="41"/>
      <c r="AB53" s="41"/>
      <c r="AN53" s="41"/>
      <c r="AO53" s="41"/>
      <c r="AP53" s="41"/>
      <c r="AQ53" s="41"/>
      <c r="AR53" s="41"/>
      <c r="AS53" s="41"/>
      <c r="AT53" s="41"/>
      <c r="AU53" s="41"/>
      <c r="AV53" s="41"/>
    </row>
    <row r="54" spans="4:48" ht="12" customHeight="1" x14ac:dyDescent="0.25">
      <c r="D54" s="246" t="s">
        <v>92</v>
      </c>
      <c r="E54" s="246"/>
      <c r="F54" s="246"/>
      <c r="G54" s="246"/>
      <c r="H54" s="246"/>
      <c r="I54" s="246"/>
      <c r="J54" s="246"/>
      <c r="K54" s="246"/>
      <c r="L54" s="246"/>
      <c r="M54" s="246"/>
      <c r="N54" s="252"/>
      <c r="O54" s="252"/>
      <c r="P54" s="252"/>
      <c r="Q54" s="252"/>
      <c r="R54" s="252"/>
      <c r="S54" s="252"/>
      <c r="T54" s="252"/>
      <c r="U54" s="252"/>
      <c r="V54" s="252"/>
      <c r="W54" s="252"/>
      <c r="X54" s="252"/>
      <c r="Y54" s="252"/>
      <c r="Z54" s="252"/>
      <c r="AA54" s="252"/>
      <c r="AB54" s="252"/>
      <c r="AN54" s="41"/>
      <c r="AO54" s="41"/>
      <c r="AP54" s="41"/>
      <c r="AQ54" s="41"/>
      <c r="AR54" s="41"/>
      <c r="AS54" s="41"/>
      <c r="AT54" s="41"/>
      <c r="AU54" s="41"/>
      <c r="AV54" s="41"/>
    </row>
    <row r="55" spans="4:48" ht="12" customHeight="1" x14ac:dyDescent="0.25">
      <c r="D55" s="246"/>
      <c r="E55" s="246"/>
      <c r="F55" s="246"/>
      <c r="G55" s="246"/>
      <c r="H55" s="246"/>
      <c r="I55" s="246"/>
      <c r="J55" s="246"/>
      <c r="K55" s="246"/>
      <c r="L55" s="246"/>
      <c r="M55" s="246"/>
      <c r="N55" s="252"/>
      <c r="O55" s="252"/>
      <c r="P55" s="252"/>
      <c r="Q55" s="252"/>
      <c r="R55" s="252"/>
      <c r="S55" s="252"/>
      <c r="T55" s="252"/>
      <c r="U55" s="252"/>
      <c r="V55" s="252"/>
      <c r="W55" s="252"/>
      <c r="X55" s="252"/>
      <c r="Y55" s="252"/>
      <c r="Z55" s="252"/>
      <c r="AA55" s="252"/>
      <c r="AB55" s="252"/>
      <c r="AN55" s="41"/>
      <c r="AO55" s="41"/>
      <c r="AP55" s="41"/>
      <c r="AQ55" s="41"/>
      <c r="AR55" s="41"/>
      <c r="AS55" s="41"/>
      <c r="AT55" s="41"/>
      <c r="AU55" s="41"/>
      <c r="AV55" s="41"/>
    </row>
    <row r="56" spans="4:48" ht="12" customHeight="1" x14ac:dyDescent="0.25">
      <c r="AN56" s="41"/>
      <c r="AO56" s="41"/>
      <c r="AP56" s="41"/>
      <c r="AQ56" s="41"/>
      <c r="AR56" s="41"/>
      <c r="AS56" s="41"/>
      <c r="AT56" s="41"/>
      <c r="AU56" s="41"/>
      <c r="AV56" s="41"/>
    </row>
    <row r="57" spans="4:48" ht="12" customHeight="1" x14ac:dyDescent="0.25">
      <c r="D57" s="253" t="s">
        <v>2</v>
      </c>
      <c r="E57" s="253"/>
      <c r="F57" s="253"/>
      <c r="G57" s="253"/>
      <c r="H57" s="253"/>
      <c r="I57" s="253"/>
      <c r="J57" s="253"/>
      <c r="K57" s="253"/>
      <c r="L57" s="253"/>
      <c r="Q57" s="38"/>
      <c r="R57" s="38"/>
      <c r="S57" s="38"/>
      <c r="T57" s="38"/>
      <c r="U57" s="38"/>
      <c r="V57" s="38"/>
      <c r="W57" s="40"/>
      <c r="X57" s="40"/>
      <c r="Y57" s="40"/>
      <c r="Z57" s="40"/>
      <c r="AA57" s="40"/>
      <c r="AN57" s="41"/>
      <c r="AO57" s="41"/>
      <c r="AP57" s="41"/>
      <c r="AQ57" s="41"/>
      <c r="AR57" s="41"/>
      <c r="AS57" s="41"/>
      <c r="AT57" s="41"/>
      <c r="AU57" s="41"/>
      <c r="AV57" s="41"/>
    </row>
    <row r="58" spans="4:48" ht="12" customHeight="1" x14ac:dyDescent="0.25">
      <c r="D58" s="253"/>
      <c r="E58" s="253"/>
      <c r="F58" s="253"/>
      <c r="G58" s="253"/>
      <c r="H58" s="253"/>
      <c r="I58" s="253"/>
      <c r="J58" s="253"/>
      <c r="K58" s="253"/>
      <c r="L58" s="253"/>
      <c r="AN58" s="41"/>
      <c r="AO58" s="41"/>
      <c r="AP58" s="41"/>
      <c r="AQ58" s="41"/>
      <c r="AR58" s="41"/>
      <c r="AS58" s="41"/>
      <c r="AT58" s="41"/>
      <c r="AU58" s="41"/>
      <c r="AV58" s="41"/>
    </row>
    <row r="59" spans="4:48" ht="12" customHeight="1" x14ac:dyDescent="0.25">
      <c r="D59" s="246" t="s">
        <v>97</v>
      </c>
      <c r="E59" s="246"/>
      <c r="F59" s="246"/>
      <c r="G59" s="246"/>
      <c r="H59" s="246"/>
      <c r="I59" s="246"/>
      <c r="J59" s="246"/>
      <c r="K59" s="246"/>
      <c r="L59" s="246"/>
      <c r="M59" s="246"/>
      <c r="N59" s="247"/>
      <c r="O59" s="247"/>
      <c r="P59" s="247"/>
      <c r="Q59" s="247"/>
      <c r="R59" s="247"/>
      <c r="S59" s="247"/>
      <c r="T59" s="247"/>
      <c r="U59" s="247"/>
      <c r="V59" s="247"/>
      <c r="W59" s="247"/>
      <c r="X59" s="247"/>
      <c r="Y59" s="247"/>
      <c r="Z59" s="247"/>
      <c r="AA59" s="247"/>
      <c r="AB59" s="247"/>
      <c r="AD59" s="246" t="s">
        <v>98</v>
      </c>
      <c r="AE59" s="246"/>
      <c r="AF59" s="246"/>
      <c r="AG59" s="246"/>
      <c r="AH59" s="246"/>
      <c r="AI59" s="246"/>
      <c r="AJ59" s="246"/>
      <c r="AK59" s="246"/>
      <c r="AL59" s="246"/>
      <c r="AM59" s="246"/>
      <c r="AN59" s="248"/>
      <c r="AO59" s="248"/>
      <c r="AP59" s="248"/>
      <c r="AQ59" s="248"/>
      <c r="AR59" s="248"/>
      <c r="AS59" s="248"/>
      <c r="AT59" s="248"/>
      <c r="AU59" s="248"/>
      <c r="AV59" s="248"/>
    </row>
    <row r="60" spans="4:48" ht="12" customHeight="1" x14ac:dyDescent="0.25">
      <c r="D60" s="246"/>
      <c r="E60" s="246"/>
      <c r="F60" s="246"/>
      <c r="G60" s="246"/>
      <c r="H60" s="246"/>
      <c r="I60" s="246"/>
      <c r="J60" s="246"/>
      <c r="K60" s="246"/>
      <c r="L60" s="246"/>
      <c r="M60" s="246"/>
      <c r="N60" s="247"/>
      <c r="O60" s="247"/>
      <c r="P60" s="247"/>
      <c r="Q60" s="247"/>
      <c r="R60" s="247"/>
      <c r="S60" s="247"/>
      <c r="T60" s="247"/>
      <c r="U60" s="247"/>
      <c r="V60" s="247"/>
      <c r="W60" s="247"/>
      <c r="X60" s="247"/>
      <c r="Y60" s="247"/>
      <c r="Z60" s="247"/>
      <c r="AA60" s="247"/>
      <c r="AB60" s="247"/>
      <c r="AD60" s="246"/>
      <c r="AE60" s="246"/>
      <c r="AF60" s="246"/>
      <c r="AG60" s="246"/>
      <c r="AH60" s="246"/>
      <c r="AI60" s="246"/>
      <c r="AJ60" s="246"/>
      <c r="AK60" s="246"/>
      <c r="AL60" s="246"/>
      <c r="AM60" s="246"/>
      <c r="AN60" s="248"/>
      <c r="AO60" s="248"/>
      <c r="AP60" s="248"/>
      <c r="AQ60" s="248"/>
      <c r="AR60" s="248"/>
      <c r="AS60" s="248"/>
      <c r="AT60" s="248"/>
      <c r="AU60" s="248"/>
      <c r="AV60" s="248"/>
    </row>
    <row r="61" spans="4:48" ht="12" customHeight="1" x14ac:dyDescent="0.25">
      <c r="N61" s="41"/>
      <c r="O61" s="41"/>
      <c r="P61" s="41"/>
      <c r="Q61" s="41"/>
      <c r="R61" s="41"/>
      <c r="S61" s="41"/>
      <c r="T61" s="41"/>
      <c r="U61" s="41"/>
      <c r="V61" s="41"/>
      <c r="W61" s="41"/>
      <c r="X61" s="41"/>
      <c r="Y61" s="41"/>
      <c r="Z61" s="41"/>
      <c r="AA61" s="41"/>
      <c r="AB61" s="41"/>
      <c r="AN61" s="41"/>
      <c r="AO61" s="41"/>
      <c r="AP61" s="41"/>
      <c r="AQ61" s="41"/>
      <c r="AR61" s="41"/>
      <c r="AS61" s="41"/>
      <c r="AT61" s="41"/>
      <c r="AU61" s="41"/>
      <c r="AV61" s="41"/>
    </row>
    <row r="62" spans="4:48" ht="12" customHeight="1" x14ac:dyDescent="0.25">
      <c r="D62" s="246" t="s">
        <v>99</v>
      </c>
      <c r="E62" s="246"/>
      <c r="F62" s="246"/>
      <c r="G62" s="246"/>
      <c r="H62" s="246"/>
      <c r="I62" s="246"/>
      <c r="J62" s="246"/>
      <c r="K62" s="246"/>
      <c r="L62" s="246"/>
      <c r="M62" s="246"/>
      <c r="N62" s="247"/>
      <c r="O62" s="247"/>
      <c r="P62" s="247"/>
      <c r="Q62" s="247"/>
      <c r="R62" s="247"/>
      <c r="S62" s="247"/>
      <c r="T62" s="247"/>
      <c r="U62" s="247"/>
      <c r="V62" s="247"/>
      <c r="W62" s="247"/>
      <c r="X62" s="247"/>
      <c r="Y62" s="247"/>
      <c r="Z62" s="247"/>
      <c r="AA62" s="247"/>
      <c r="AB62" s="247"/>
      <c r="AD62" s="246" t="s">
        <v>93</v>
      </c>
      <c r="AE62" s="246"/>
      <c r="AF62" s="246"/>
      <c r="AG62" s="246"/>
      <c r="AH62" s="246"/>
      <c r="AI62" s="246"/>
      <c r="AJ62" s="246"/>
      <c r="AK62" s="246"/>
      <c r="AL62" s="246"/>
      <c r="AM62" s="246"/>
      <c r="AN62" s="255"/>
      <c r="AO62" s="255"/>
      <c r="AP62" s="255"/>
      <c r="AQ62" s="255"/>
      <c r="AR62" s="255"/>
      <c r="AS62" s="255"/>
      <c r="AT62" s="255"/>
      <c r="AU62" s="255"/>
      <c r="AV62" s="255"/>
    </row>
    <row r="63" spans="4:48" ht="12" customHeight="1" x14ac:dyDescent="0.25">
      <c r="D63" s="246"/>
      <c r="E63" s="246"/>
      <c r="F63" s="246"/>
      <c r="G63" s="246"/>
      <c r="H63" s="246"/>
      <c r="I63" s="246"/>
      <c r="J63" s="246"/>
      <c r="K63" s="246"/>
      <c r="L63" s="246"/>
      <c r="M63" s="246"/>
      <c r="N63" s="247"/>
      <c r="O63" s="247"/>
      <c r="P63" s="247"/>
      <c r="Q63" s="247"/>
      <c r="R63" s="247"/>
      <c r="S63" s="247"/>
      <c r="T63" s="247"/>
      <c r="U63" s="247"/>
      <c r="V63" s="247"/>
      <c r="W63" s="247"/>
      <c r="X63" s="247"/>
      <c r="Y63" s="247"/>
      <c r="Z63" s="247"/>
      <c r="AA63" s="247"/>
      <c r="AB63" s="247"/>
      <c r="AD63" s="246"/>
      <c r="AE63" s="246"/>
      <c r="AF63" s="246"/>
      <c r="AG63" s="246"/>
      <c r="AH63" s="246"/>
      <c r="AI63" s="246"/>
      <c r="AJ63" s="246"/>
      <c r="AK63" s="246"/>
      <c r="AL63" s="246"/>
      <c r="AM63" s="246"/>
      <c r="AN63" s="255"/>
      <c r="AO63" s="255"/>
      <c r="AP63" s="255"/>
      <c r="AQ63" s="255"/>
      <c r="AR63" s="255"/>
      <c r="AS63" s="255"/>
      <c r="AT63" s="255"/>
      <c r="AU63" s="255"/>
      <c r="AV63" s="255"/>
    </row>
    <row r="64" spans="4:48" ht="12" customHeight="1" x14ac:dyDescent="0.25">
      <c r="N64" s="41"/>
      <c r="O64" s="41"/>
      <c r="P64" s="41"/>
      <c r="Q64" s="41"/>
      <c r="R64" s="41"/>
      <c r="S64" s="41"/>
      <c r="T64" s="41"/>
      <c r="U64" s="41"/>
      <c r="V64" s="41"/>
      <c r="W64" s="41"/>
      <c r="X64" s="41"/>
      <c r="Y64" s="41"/>
      <c r="Z64" s="41"/>
      <c r="AA64" s="41"/>
      <c r="AB64" s="41"/>
    </row>
    <row r="65" spans="4:48" ht="12" customHeight="1" x14ac:dyDescent="0.25">
      <c r="D65" s="246" t="s">
        <v>92</v>
      </c>
      <c r="E65" s="246"/>
      <c r="F65" s="246"/>
      <c r="G65" s="246"/>
      <c r="H65" s="246"/>
      <c r="I65" s="246"/>
      <c r="J65" s="246"/>
      <c r="K65" s="246"/>
      <c r="L65" s="246"/>
      <c r="M65" s="246"/>
      <c r="N65" s="252"/>
      <c r="O65" s="252"/>
      <c r="P65" s="252"/>
      <c r="Q65" s="252"/>
      <c r="R65" s="252"/>
      <c r="S65" s="252"/>
      <c r="T65" s="252"/>
      <c r="U65" s="252"/>
      <c r="V65" s="252"/>
      <c r="W65" s="252"/>
      <c r="X65" s="252"/>
      <c r="Y65" s="252"/>
      <c r="Z65" s="252"/>
      <c r="AA65" s="252"/>
      <c r="AB65" s="252"/>
    </row>
    <row r="66" spans="4:48" ht="12" customHeight="1" x14ac:dyDescent="0.25">
      <c r="D66" s="246"/>
      <c r="E66" s="246"/>
      <c r="F66" s="246"/>
      <c r="G66" s="246"/>
      <c r="H66" s="246"/>
      <c r="I66" s="246"/>
      <c r="J66" s="246"/>
      <c r="K66" s="246"/>
      <c r="L66" s="246"/>
      <c r="M66" s="246"/>
      <c r="N66" s="252"/>
      <c r="O66" s="252"/>
      <c r="P66" s="252"/>
      <c r="Q66" s="252"/>
      <c r="R66" s="252"/>
      <c r="S66" s="252"/>
      <c r="T66" s="252"/>
      <c r="U66" s="252"/>
      <c r="V66" s="252"/>
      <c r="W66" s="252"/>
      <c r="X66" s="252"/>
      <c r="Y66" s="252"/>
      <c r="Z66" s="252"/>
      <c r="AA66" s="252"/>
      <c r="AB66" s="252"/>
    </row>
    <row r="67" spans="4:48" ht="12" customHeight="1" x14ac:dyDescent="0.25"/>
    <row r="68" spans="4:48" ht="12" customHeight="1" x14ac:dyDescent="0.25">
      <c r="D68" s="253" t="s">
        <v>100</v>
      </c>
      <c r="E68" s="253"/>
      <c r="F68" s="253"/>
      <c r="G68" s="253"/>
      <c r="H68" s="253"/>
      <c r="I68" s="253"/>
      <c r="J68" s="253"/>
      <c r="K68" s="253"/>
      <c r="L68" s="253"/>
      <c r="M68" s="253"/>
      <c r="N68" s="253"/>
      <c r="O68" s="253"/>
      <c r="Q68" s="38"/>
      <c r="R68" s="38"/>
      <c r="S68" s="38"/>
      <c r="T68" s="38"/>
      <c r="U68" s="38"/>
      <c r="V68" s="38"/>
      <c r="W68" s="40"/>
      <c r="X68" s="40"/>
      <c r="Y68" s="40"/>
      <c r="Z68" s="40"/>
      <c r="AA68" s="40"/>
    </row>
    <row r="69" spans="4:48" ht="12" customHeight="1" x14ac:dyDescent="0.25">
      <c r="D69" s="253"/>
      <c r="E69" s="253"/>
      <c r="F69" s="253"/>
      <c r="G69" s="253"/>
      <c r="H69" s="253"/>
      <c r="I69" s="253"/>
      <c r="J69" s="253"/>
      <c r="K69" s="253"/>
      <c r="L69" s="253"/>
      <c r="M69" s="253"/>
      <c r="N69" s="253"/>
      <c r="O69" s="253"/>
    </row>
    <row r="70" spans="4:48" ht="12" customHeight="1" x14ac:dyDescent="0.25">
      <c r="D70" s="246" t="s">
        <v>101</v>
      </c>
      <c r="E70" s="246"/>
      <c r="F70" s="246"/>
      <c r="G70" s="246"/>
      <c r="H70" s="246"/>
      <c r="I70" s="246"/>
      <c r="J70" s="246"/>
      <c r="K70" s="246"/>
      <c r="L70" s="246"/>
      <c r="M70" s="246"/>
      <c r="N70" s="254"/>
      <c r="O70" s="254"/>
      <c r="P70" s="254"/>
      <c r="Q70" s="254"/>
      <c r="R70" s="254"/>
      <c r="S70" s="254"/>
      <c r="T70" s="254"/>
      <c r="U70" s="254"/>
      <c r="V70" s="254"/>
      <c r="W70" s="254"/>
      <c r="X70" s="254"/>
      <c r="Y70" s="254"/>
      <c r="Z70" s="254"/>
      <c r="AA70" s="254"/>
      <c r="AB70" s="254"/>
      <c r="AC70" s="254"/>
      <c r="AD70" s="254"/>
      <c r="AE70" s="254"/>
      <c r="AF70" s="254"/>
      <c r="AG70" s="254"/>
      <c r="AH70" s="254"/>
      <c r="AI70" s="254"/>
      <c r="AJ70" s="254"/>
      <c r="AK70" s="254"/>
      <c r="AL70" s="254"/>
      <c r="AM70" s="254"/>
      <c r="AN70" s="254"/>
      <c r="AO70" s="254"/>
      <c r="AP70" s="254"/>
      <c r="AQ70" s="254"/>
      <c r="AR70" s="254"/>
      <c r="AS70" s="254"/>
      <c r="AT70" s="254"/>
      <c r="AU70" s="254"/>
      <c r="AV70" s="254"/>
    </row>
    <row r="71" spans="4:48" ht="12" customHeight="1" x14ac:dyDescent="0.25">
      <c r="D71" s="246"/>
      <c r="E71" s="246"/>
      <c r="F71" s="246"/>
      <c r="G71" s="246"/>
      <c r="H71" s="246"/>
      <c r="I71" s="246"/>
      <c r="J71" s="246"/>
      <c r="K71" s="246"/>
      <c r="L71" s="246"/>
      <c r="M71" s="246"/>
      <c r="N71" s="254"/>
      <c r="O71" s="254"/>
      <c r="P71" s="254"/>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254"/>
      <c r="AO71" s="254"/>
      <c r="AP71" s="254"/>
      <c r="AQ71" s="254"/>
      <c r="AR71" s="254"/>
      <c r="AS71" s="254"/>
      <c r="AT71" s="254"/>
      <c r="AU71" s="254"/>
      <c r="AV71" s="254"/>
    </row>
    <row r="72" spans="4:48" ht="12" customHeight="1" x14ac:dyDescent="0.25"/>
    <row r="73" spans="4:48" ht="12" customHeight="1" x14ac:dyDescent="0.25">
      <c r="D73" s="246" t="s">
        <v>102</v>
      </c>
      <c r="E73" s="246"/>
      <c r="F73" s="246"/>
      <c r="G73" s="246"/>
      <c r="H73" s="246"/>
      <c r="I73" s="246"/>
      <c r="J73" s="246"/>
      <c r="K73" s="246"/>
      <c r="L73" s="246"/>
      <c r="M73" s="246"/>
      <c r="N73" s="247"/>
      <c r="O73" s="247"/>
      <c r="P73" s="247"/>
      <c r="Q73" s="247"/>
      <c r="R73" s="247"/>
      <c r="S73" s="247"/>
      <c r="T73" s="247"/>
      <c r="U73" s="247"/>
      <c r="V73" s="247"/>
      <c r="W73" s="247"/>
      <c r="X73" s="247"/>
      <c r="Y73" s="247"/>
      <c r="Z73" s="247"/>
      <c r="AA73" s="247"/>
      <c r="AB73" s="247"/>
      <c r="AD73" s="246" t="s">
        <v>103</v>
      </c>
      <c r="AE73" s="246"/>
      <c r="AF73" s="246"/>
      <c r="AG73" s="246"/>
      <c r="AH73" s="246"/>
      <c r="AI73" s="246"/>
      <c r="AJ73" s="246"/>
      <c r="AK73" s="246"/>
      <c r="AL73" s="246"/>
      <c r="AM73" s="246"/>
      <c r="AN73" s="248"/>
      <c r="AO73" s="248"/>
      <c r="AP73" s="248"/>
      <c r="AQ73" s="248"/>
      <c r="AR73" s="248"/>
      <c r="AS73" s="248"/>
      <c r="AT73" s="248"/>
      <c r="AU73" s="248"/>
      <c r="AV73" s="248"/>
    </row>
    <row r="74" spans="4:48" ht="12" customHeight="1" x14ac:dyDescent="0.25">
      <c r="D74" s="246"/>
      <c r="E74" s="246"/>
      <c r="F74" s="246"/>
      <c r="G74" s="246"/>
      <c r="H74" s="246"/>
      <c r="I74" s="246"/>
      <c r="J74" s="246"/>
      <c r="K74" s="246"/>
      <c r="L74" s="246"/>
      <c r="M74" s="246"/>
      <c r="N74" s="247"/>
      <c r="O74" s="247"/>
      <c r="P74" s="247"/>
      <c r="Q74" s="247"/>
      <c r="R74" s="247"/>
      <c r="S74" s="247"/>
      <c r="T74" s="247"/>
      <c r="U74" s="247"/>
      <c r="V74" s="247"/>
      <c r="W74" s="247"/>
      <c r="X74" s="247"/>
      <c r="Y74" s="247"/>
      <c r="Z74" s="247"/>
      <c r="AA74" s="247"/>
      <c r="AB74" s="247"/>
      <c r="AD74" s="246"/>
      <c r="AE74" s="246"/>
      <c r="AF74" s="246"/>
      <c r="AG74" s="246"/>
      <c r="AH74" s="246"/>
      <c r="AI74" s="246"/>
      <c r="AJ74" s="246"/>
      <c r="AK74" s="246"/>
      <c r="AL74" s="246"/>
      <c r="AM74" s="246"/>
      <c r="AN74" s="248"/>
      <c r="AO74" s="248"/>
      <c r="AP74" s="248"/>
      <c r="AQ74" s="248"/>
      <c r="AR74" s="248"/>
      <c r="AS74" s="248"/>
      <c r="AT74" s="248"/>
      <c r="AU74" s="248"/>
      <c r="AV74" s="248"/>
    </row>
    <row r="75" spans="4:48" ht="12" customHeight="1" x14ac:dyDescent="0.25"/>
    <row r="76" spans="4:48" ht="12" customHeight="1" x14ac:dyDescent="0.25">
      <c r="D76" s="249" t="s">
        <v>104</v>
      </c>
      <c r="E76" s="249"/>
      <c r="F76" s="249"/>
      <c r="G76" s="249"/>
      <c r="H76" s="249"/>
      <c r="I76" s="249"/>
      <c r="J76" s="249"/>
      <c r="K76" s="249"/>
      <c r="L76" s="249"/>
      <c r="M76" s="249"/>
      <c r="N76" s="250" t="s">
        <v>105</v>
      </c>
      <c r="O76" s="250"/>
      <c r="P76" s="250"/>
      <c r="Q76" s="250"/>
      <c r="R76" s="250"/>
      <c r="S76" s="250"/>
      <c r="T76" s="250"/>
      <c r="U76" s="250"/>
      <c r="V76" s="250"/>
      <c r="W76" s="250"/>
      <c r="X76" s="250" t="s">
        <v>106</v>
      </c>
      <c r="Y76" s="250"/>
      <c r="Z76" s="250"/>
      <c r="AA76" s="250"/>
      <c r="AB76" s="250"/>
      <c r="AC76" s="250"/>
      <c r="AD76" s="250"/>
      <c r="AE76" s="250"/>
      <c r="AF76" s="250"/>
      <c r="AG76" s="250"/>
      <c r="AH76" s="250"/>
      <c r="AI76" s="250"/>
      <c r="AJ76" s="250"/>
      <c r="AK76" s="250"/>
      <c r="AL76" s="250"/>
      <c r="AM76" s="250"/>
      <c r="AN76" s="251" t="s">
        <v>107</v>
      </c>
      <c r="AO76" s="251"/>
      <c r="AP76" s="251"/>
      <c r="AQ76" s="251"/>
      <c r="AR76" s="251"/>
      <c r="AS76" s="251"/>
      <c r="AT76" s="251"/>
      <c r="AU76" s="251"/>
      <c r="AV76" s="251"/>
    </row>
    <row r="77" spans="4:48" ht="12" customHeight="1" x14ac:dyDescent="0.25">
      <c r="D77" s="249"/>
      <c r="E77" s="249"/>
      <c r="F77" s="249"/>
      <c r="G77" s="249"/>
      <c r="H77" s="249"/>
      <c r="I77" s="249"/>
      <c r="J77" s="249"/>
      <c r="K77" s="249"/>
      <c r="L77" s="249"/>
      <c r="M77" s="249"/>
      <c r="N77" s="250"/>
      <c r="O77" s="250"/>
      <c r="P77" s="250"/>
      <c r="Q77" s="250"/>
      <c r="R77" s="250"/>
      <c r="S77" s="250"/>
      <c r="T77" s="250"/>
      <c r="U77" s="250"/>
      <c r="V77" s="250"/>
      <c r="W77" s="250"/>
      <c r="X77" s="250"/>
      <c r="Y77" s="250"/>
      <c r="Z77" s="250"/>
      <c r="AA77" s="250"/>
      <c r="AB77" s="250"/>
      <c r="AC77" s="250"/>
      <c r="AD77" s="250"/>
      <c r="AE77" s="250"/>
      <c r="AF77" s="250"/>
      <c r="AG77" s="250"/>
      <c r="AH77" s="250"/>
      <c r="AI77" s="250"/>
      <c r="AJ77" s="250"/>
      <c r="AK77" s="250"/>
      <c r="AL77" s="250"/>
      <c r="AM77" s="250"/>
      <c r="AN77" s="251"/>
      <c r="AO77" s="251"/>
      <c r="AP77" s="251"/>
      <c r="AQ77" s="251"/>
      <c r="AR77" s="251"/>
      <c r="AS77" s="251"/>
      <c r="AT77" s="251"/>
      <c r="AU77" s="251"/>
      <c r="AV77" s="251"/>
    </row>
    <row r="78" spans="4:48" ht="12" customHeight="1" x14ac:dyDescent="0.25">
      <c r="D78" s="241"/>
      <c r="E78" s="241"/>
      <c r="F78" s="241"/>
      <c r="G78" s="241"/>
      <c r="H78" s="241"/>
      <c r="I78" s="241"/>
      <c r="J78" s="241"/>
      <c r="K78" s="241"/>
      <c r="L78" s="241"/>
      <c r="M78" s="241"/>
      <c r="N78" s="242"/>
      <c r="O78" s="242"/>
      <c r="P78" s="242"/>
      <c r="Q78" s="242"/>
      <c r="R78" s="242"/>
      <c r="S78" s="242"/>
      <c r="T78" s="242"/>
      <c r="U78" s="242"/>
      <c r="V78" s="242"/>
      <c r="W78" s="242"/>
      <c r="X78" s="242"/>
      <c r="Y78" s="242"/>
      <c r="Z78" s="242"/>
      <c r="AA78" s="242"/>
      <c r="AB78" s="242"/>
      <c r="AC78" s="242"/>
      <c r="AD78" s="242"/>
      <c r="AE78" s="242"/>
      <c r="AF78" s="242"/>
      <c r="AG78" s="242"/>
      <c r="AH78" s="242"/>
      <c r="AI78" s="242"/>
      <c r="AJ78" s="242"/>
      <c r="AK78" s="242"/>
      <c r="AL78" s="242"/>
      <c r="AM78" s="242"/>
      <c r="AN78" s="243"/>
      <c r="AO78" s="243"/>
      <c r="AP78" s="243"/>
      <c r="AQ78" s="243"/>
      <c r="AR78" s="243"/>
      <c r="AS78" s="243"/>
      <c r="AT78" s="243"/>
      <c r="AU78" s="243"/>
      <c r="AV78" s="243"/>
    </row>
    <row r="79" spans="4:48" ht="12" customHeight="1" x14ac:dyDescent="0.25">
      <c r="D79" s="241"/>
      <c r="E79" s="241"/>
      <c r="F79" s="241"/>
      <c r="G79" s="241"/>
      <c r="H79" s="241"/>
      <c r="I79" s="241"/>
      <c r="J79" s="241"/>
      <c r="K79" s="241"/>
      <c r="L79" s="241"/>
      <c r="M79" s="241"/>
      <c r="N79" s="242"/>
      <c r="O79" s="242"/>
      <c r="P79" s="242"/>
      <c r="Q79" s="242"/>
      <c r="R79" s="242"/>
      <c r="S79" s="242"/>
      <c r="T79" s="242"/>
      <c r="U79" s="242"/>
      <c r="V79" s="242"/>
      <c r="W79" s="242"/>
      <c r="X79" s="242"/>
      <c r="Y79" s="242"/>
      <c r="Z79" s="242"/>
      <c r="AA79" s="242"/>
      <c r="AB79" s="242"/>
      <c r="AC79" s="242"/>
      <c r="AD79" s="242"/>
      <c r="AE79" s="242"/>
      <c r="AF79" s="242"/>
      <c r="AG79" s="242"/>
      <c r="AH79" s="242"/>
      <c r="AI79" s="242"/>
      <c r="AJ79" s="242"/>
      <c r="AK79" s="242"/>
      <c r="AL79" s="242"/>
      <c r="AM79" s="242"/>
      <c r="AN79" s="243"/>
      <c r="AO79" s="243"/>
      <c r="AP79" s="243"/>
      <c r="AQ79" s="243"/>
      <c r="AR79" s="243"/>
      <c r="AS79" s="243"/>
      <c r="AT79" s="243"/>
      <c r="AU79" s="243"/>
      <c r="AV79" s="243"/>
    </row>
    <row r="80" spans="4:48" ht="12" customHeight="1" x14ac:dyDescent="0.25"/>
    <row r="81" spans="1:48" ht="12" customHeight="1" x14ac:dyDescent="0.25">
      <c r="D81" s="245" t="s">
        <v>108</v>
      </c>
      <c r="E81" s="245"/>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row>
    <row r="82" spans="1:48" ht="12" customHeight="1" x14ac:dyDescent="0.2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row>
    <row r="83" spans="1:48" ht="12" customHeight="1" x14ac:dyDescent="0.25">
      <c r="D83" s="241"/>
      <c r="E83" s="241"/>
      <c r="F83" s="241"/>
      <c r="G83" s="241"/>
      <c r="H83" s="241"/>
      <c r="I83" s="241"/>
      <c r="J83" s="241"/>
      <c r="K83" s="241"/>
      <c r="L83" s="241"/>
      <c r="M83" s="241"/>
      <c r="N83" s="242"/>
      <c r="O83" s="242"/>
      <c r="P83" s="242"/>
      <c r="Q83" s="242"/>
      <c r="R83" s="242"/>
      <c r="S83" s="242"/>
      <c r="T83" s="242"/>
      <c r="U83" s="242"/>
      <c r="V83" s="242"/>
      <c r="W83" s="242"/>
      <c r="X83" s="242"/>
      <c r="Y83" s="242"/>
      <c r="Z83" s="242"/>
      <c r="AA83" s="242"/>
      <c r="AB83" s="242"/>
      <c r="AC83" s="242"/>
      <c r="AD83" s="242"/>
      <c r="AE83" s="242"/>
      <c r="AF83" s="242"/>
      <c r="AG83" s="242"/>
      <c r="AH83" s="242"/>
      <c r="AI83" s="242"/>
      <c r="AJ83" s="242"/>
      <c r="AK83" s="242"/>
      <c r="AL83" s="242"/>
      <c r="AM83" s="242"/>
      <c r="AN83" s="243"/>
      <c r="AO83" s="243"/>
      <c r="AP83" s="243"/>
      <c r="AQ83" s="243"/>
      <c r="AR83" s="243"/>
      <c r="AS83" s="243"/>
      <c r="AT83" s="243"/>
      <c r="AU83" s="243"/>
      <c r="AV83" s="243"/>
    </row>
    <row r="84" spans="1:48" ht="12" customHeight="1" x14ac:dyDescent="0.25">
      <c r="D84" s="241"/>
      <c r="E84" s="241"/>
      <c r="F84" s="241"/>
      <c r="G84" s="241"/>
      <c r="H84" s="241"/>
      <c r="I84" s="241"/>
      <c r="J84" s="241"/>
      <c r="K84" s="241"/>
      <c r="L84" s="241"/>
      <c r="M84" s="241"/>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3"/>
      <c r="AO84" s="243"/>
      <c r="AP84" s="243"/>
      <c r="AQ84" s="243"/>
      <c r="AR84" s="243"/>
      <c r="AS84" s="243"/>
      <c r="AT84" s="243"/>
      <c r="AU84" s="243"/>
      <c r="AV84" s="243"/>
    </row>
    <row r="85" spans="1:48" ht="12" customHeight="1" x14ac:dyDescent="0.25"/>
    <row r="86" spans="1:48" ht="12" customHeight="1" x14ac:dyDescent="0.25">
      <c r="D86" s="245" t="s">
        <v>109</v>
      </c>
      <c r="E86" s="245"/>
      <c r="F86" s="245"/>
      <c r="G86" s="245"/>
      <c r="H86" s="245"/>
      <c r="I86" s="245"/>
      <c r="J86" s="245"/>
      <c r="K86" s="245"/>
      <c r="L86" s="245"/>
      <c r="M86" s="245"/>
      <c r="N86" s="245"/>
      <c r="O86" s="245"/>
      <c r="P86" s="245"/>
      <c r="Q86" s="245"/>
      <c r="R86" s="245"/>
      <c r="S86" s="245"/>
      <c r="T86" s="245"/>
      <c r="U86" s="245"/>
      <c r="V86" s="245"/>
      <c r="W86" s="245"/>
      <c r="X86" s="245"/>
      <c r="Y86" s="245"/>
      <c r="Z86" s="245"/>
      <c r="AA86" s="245"/>
      <c r="AB86" s="245"/>
      <c r="AC86" s="245"/>
      <c r="AD86" s="245"/>
      <c r="AE86" s="245"/>
      <c r="AF86" s="245"/>
      <c r="AG86" s="245"/>
      <c r="AH86" s="245"/>
      <c r="AI86" s="245"/>
      <c r="AJ86" s="245"/>
      <c r="AK86" s="245"/>
      <c r="AL86" s="245"/>
      <c r="AM86" s="245"/>
      <c r="AN86" s="245"/>
      <c r="AO86" s="245"/>
      <c r="AP86" s="245"/>
      <c r="AQ86" s="245"/>
      <c r="AR86" s="245"/>
      <c r="AS86" s="245"/>
      <c r="AT86" s="245"/>
      <c r="AU86" s="245"/>
      <c r="AV86" s="245"/>
    </row>
    <row r="87" spans="1:48" ht="12" customHeight="1" x14ac:dyDescent="0.2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45"/>
      <c r="AB87" s="245"/>
      <c r="AC87" s="245"/>
      <c r="AD87" s="245"/>
      <c r="AE87" s="245"/>
      <c r="AF87" s="245"/>
      <c r="AG87" s="245"/>
      <c r="AH87" s="245"/>
      <c r="AI87" s="245"/>
      <c r="AJ87" s="245"/>
      <c r="AK87" s="245"/>
      <c r="AL87" s="245"/>
      <c r="AM87" s="245"/>
      <c r="AN87" s="245"/>
      <c r="AO87" s="245"/>
      <c r="AP87" s="245"/>
      <c r="AQ87" s="245"/>
      <c r="AR87" s="245"/>
      <c r="AS87" s="245"/>
      <c r="AT87" s="245"/>
      <c r="AU87" s="245"/>
      <c r="AV87" s="245"/>
    </row>
    <row r="88" spans="1:48" ht="12" customHeight="1" x14ac:dyDescent="0.25">
      <c r="D88" s="241"/>
      <c r="E88" s="241"/>
      <c r="F88" s="241"/>
      <c r="G88" s="241"/>
      <c r="H88" s="241"/>
      <c r="I88" s="241"/>
      <c r="J88" s="241"/>
      <c r="K88" s="241"/>
      <c r="L88" s="241"/>
      <c r="M88" s="241"/>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3"/>
      <c r="AO88" s="243"/>
      <c r="AP88" s="243"/>
      <c r="AQ88" s="243"/>
      <c r="AR88" s="243"/>
      <c r="AS88" s="243"/>
      <c r="AT88" s="243"/>
      <c r="AU88" s="243"/>
      <c r="AV88" s="243"/>
    </row>
    <row r="89" spans="1:48" ht="12" customHeight="1" x14ac:dyDescent="0.25">
      <c r="D89" s="241"/>
      <c r="E89" s="241"/>
      <c r="F89" s="241"/>
      <c r="G89" s="241"/>
      <c r="H89" s="241"/>
      <c r="I89" s="241"/>
      <c r="J89" s="241"/>
      <c r="K89" s="241"/>
      <c r="L89" s="241"/>
      <c r="M89" s="241"/>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3"/>
      <c r="AO89" s="243"/>
      <c r="AP89" s="243"/>
      <c r="AQ89" s="243"/>
      <c r="AR89" s="243"/>
      <c r="AS89" s="243"/>
      <c r="AT89" s="243"/>
      <c r="AU89" s="243"/>
      <c r="AV89" s="243"/>
    </row>
    <row r="90" spans="1:48" ht="12" customHeight="1" x14ac:dyDescent="0.25">
      <c r="A90" s="244" t="s">
        <v>96</v>
      </c>
      <c r="B90" s="244"/>
      <c r="C90" s="244"/>
      <c r="D90" s="244"/>
      <c r="E90" s="244"/>
      <c r="F90" s="244"/>
      <c r="G90" s="244"/>
      <c r="H90" s="244"/>
      <c r="I90" s="244"/>
      <c r="J90" s="244"/>
      <c r="K90" s="244"/>
      <c r="L90" s="244"/>
      <c r="M90" s="244"/>
      <c r="N90" s="244"/>
      <c r="O90" s="244"/>
      <c r="P90" s="244"/>
      <c r="Q90" s="244"/>
      <c r="R90" s="244"/>
      <c r="S90" s="244"/>
      <c r="T90" s="244"/>
      <c r="U90" s="244"/>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row>
    <row r="91" spans="1:48" ht="12" customHeight="1"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240" t="s">
        <v>110</v>
      </c>
      <c r="AT91" s="240"/>
      <c r="AU91" s="240"/>
      <c r="AV91" s="240"/>
    </row>
    <row r="92" spans="1:48" ht="12" customHeight="1"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240"/>
      <c r="AT92" s="240"/>
      <c r="AU92" s="240"/>
      <c r="AV92" s="240"/>
    </row>
    <row r="93" spans="1:48" ht="12" customHeight="1"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row>
    <row r="94" spans="1:48" ht="12" customHeight="1"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row>
    <row r="95" spans="1:48" ht="12" customHeight="1"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row>
    <row r="96" spans="1:48" ht="12" customHeight="1"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row>
    <row r="97" spans="1:48" ht="12" customHeight="1"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row>
    <row r="98" spans="1:48" ht="12" customHeight="1"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row>
    <row r="99" spans="1:48" ht="12" customHeight="1"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row>
    <row r="100" spans="1:48" ht="12" customHeight="1"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row>
    <row r="101" spans="1:48" ht="12" customHeight="1"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row>
    <row r="102" spans="1:48" ht="12" customHeight="1"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row>
    <row r="103" spans="1:48" ht="12" customHeight="1"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row>
    <row r="104" spans="1:48" ht="12" customHeight="1"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row>
    <row r="105" spans="1:48" ht="12" customHeight="1"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row>
    <row r="106" spans="1:48" ht="12" customHeight="1"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row>
    <row r="107" spans="1:48" ht="12" customHeight="1"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row>
    <row r="108" spans="1:48" ht="12" customHeight="1"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row>
    <row r="109" spans="1:48" ht="12" customHeight="1"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row>
    <row r="110" spans="1:48" ht="12" customHeight="1"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row>
    <row r="111" spans="1:48" ht="12" customHeight="1"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row>
    <row r="112" spans="1:48" ht="12" customHeight="1"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row>
    <row r="113" spans="1:48" ht="12" customHeight="1"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row>
    <row r="114" spans="1:48" ht="12" customHeight="1"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row>
    <row r="115" spans="1:48" ht="12" customHeight="1"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row>
    <row r="116" spans="1:48" ht="12" customHeight="1"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row>
    <row r="117" spans="1:48" ht="12" customHeight="1"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row>
    <row r="118" spans="1:48" ht="12" customHeight="1"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row>
    <row r="119" spans="1:48" ht="12" customHeight="1"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row>
    <row r="120" spans="1:48" ht="12" customHeight="1"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row>
    <row r="121" spans="1:48" ht="12"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row>
    <row r="122" spans="1:48" ht="12"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row>
    <row r="123" spans="1:48" ht="12" customHeight="1"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row>
    <row r="124" spans="1:48" ht="12" customHeight="1"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row>
    <row r="125" spans="1:48" ht="12" customHeight="1"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row>
    <row r="126" spans="1:48" ht="12" customHeight="1"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row>
    <row r="127" spans="1:48" ht="12" customHeight="1"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row>
    <row r="128" spans="1:48" ht="12" customHeight="1"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row>
    <row r="129" spans="1:48" ht="12" customHeight="1"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row>
    <row r="130" spans="1:48" ht="12" customHeight="1"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row>
    <row r="131" spans="1:48" ht="12" customHeight="1"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row>
    <row r="132" spans="1:48" ht="12" customHeight="1"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row>
    <row r="133" spans="1:48" ht="12" customHeight="1"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row>
    <row r="134" spans="1:48" ht="12" customHeight="1"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row>
    <row r="135" spans="1:48" ht="12" customHeight="1"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row>
    <row r="136" spans="1:48" ht="12" customHeight="1"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row>
    <row r="137" spans="1:48" ht="12" customHeight="1"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row>
    <row r="138" spans="1:48" ht="12" customHeight="1"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row>
    <row r="139" spans="1:48" ht="12" customHeight="1"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row>
    <row r="140" spans="1:48" ht="12" customHeight="1"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row>
    <row r="141" spans="1:48" ht="12" customHeight="1"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row>
    <row r="142" spans="1:48" ht="12" customHeight="1"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row>
    <row r="143" spans="1:48" ht="12" customHeight="1"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row>
  </sheetData>
  <sheetProtection password="813C" sheet="1" objects="1" scenarios="1" selectLockedCells="1"/>
  <mergeCells count="88">
    <mergeCell ref="A1:C3"/>
    <mergeCell ref="D1:AM3"/>
    <mergeCell ref="AN1:AV3"/>
    <mergeCell ref="B5:I6"/>
    <mergeCell ref="J5:N6"/>
    <mergeCell ref="A7:AV9"/>
    <mergeCell ref="B10:AU14"/>
    <mergeCell ref="D17:K18"/>
    <mergeCell ref="L17:Q18"/>
    <mergeCell ref="R17:V18"/>
    <mergeCell ref="Y17:AD18"/>
    <mergeCell ref="AE17:AI18"/>
    <mergeCell ref="AK17:AP18"/>
    <mergeCell ref="AQ17:AU18"/>
    <mergeCell ref="D20:AP21"/>
    <mergeCell ref="AQ20:AU21"/>
    <mergeCell ref="D24:J25"/>
    <mergeCell ref="D26:M27"/>
    <mergeCell ref="N26:AB27"/>
    <mergeCell ref="AD26:AM27"/>
    <mergeCell ref="AN26:AV27"/>
    <mergeCell ref="D29:M30"/>
    <mergeCell ref="N29:AB30"/>
    <mergeCell ref="AD29:AM30"/>
    <mergeCell ref="AN29:AV30"/>
    <mergeCell ref="D32:M33"/>
    <mergeCell ref="N32:AB33"/>
    <mergeCell ref="AD32:AM33"/>
    <mergeCell ref="AN32:AV33"/>
    <mergeCell ref="D35:M36"/>
    <mergeCell ref="N35:AB36"/>
    <mergeCell ref="AD35:AM36"/>
    <mergeCell ref="AN35:AV36"/>
    <mergeCell ref="D38:M39"/>
    <mergeCell ref="N38:AB39"/>
    <mergeCell ref="A42:AV42"/>
    <mergeCell ref="A43:C45"/>
    <mergeCell ref="D43:AM45"/>
    <mergeCell ref="AN43:AV45"/>
    <mergeCell ref="D46:J47"/>
    <mergeCell ref="D48:M49"/>
    <mergeCell ref="N48:AB49"/>
    <mergeCell ref="AD48:AM49"/>
    <mergeCell ref="AN48:AV49"/>
    <mergeCell ref="D51:M52"/>
    <mergeCell ref="N51:AB52"/>
    <mergeCell ref="AD51:AM52"/>
    <mergeCell ref="AN51:AV52"/>
    <mergeCell ref="D54:M55"/>
    <mergeCell ref="N54:AB55"/>
    <mergeCell ref="D57:L58"/>
    <mergeCell ref="D59:M60"/>
    <mergeCell ref="N59:AB60"/>
    <mergeCell ref="AD59:AM60"/>
    <mergeCell ref="AN59:AV60"/>
    <mergeCell ref="D62:M63"/>
    <mergeCell ref="N62:AB63"/>
    <mergeCell ref="AD62:AM63"/>
    <mergeCell ref="AN62:AV63"/>
    <mergeCell ref="D65:M66"/>
    <mergeCell ref="N65:AB66"/>
    <mergeCell ref="D68:O69"/>
    <mergeCell ref="D70:M71"/>
    <mergeCell ref="N70:AV71"/>
    <mergeCell ref="D73:M74"/>
    <mergeCell ref="N73:AB74"/>
    <mergeCell ref="AD73:AM74"/>
    <mergeCell ref="AN73:AV74"/>
    <mergeCell ref="D76:M77"/>
    <mergeCell ref="N76:W77"/>
    <mergeCell ref="X76:AM77"/>
    <mergeCell ref="AN76:AV77"/>
    <mergeCell ref="D78:M79"/>
    <mergeCell ref="N78:W79"/>
    <mergeCell ref="X78:AM79"/>
    <mergeCell ref="AN78:AV79"/>
    <mergeCell ref="D81:AV82"/>
    <mergeCell ref="D83:M84"/>
    <mergeCell ref="N83:W84"/>
    <mergeCell ref="X83:AM84"/>
    <mergeCell ref="AN83:AV84"/>
    <mergeCell ref="D86:AV87"/>
    <mergeCell ref="AS91:AV92"/>
    <mergeCell ref="D88:M89"/>
    <mergeCell ref="N88:W89"/>
    <mergeCell ref="X88:AM89"/>
    <mergeCell ref="AN88:AV89"/>
    <mergeCell ref="A90:AV90"/>
  </mergeCells>
  <conditionalFormatting sqref="N32">
    <cfRule type="cellIs" dxfId="184" priority="2" operator="equal">
      <formula>0</formula>
    </cfRule>
  </conditionalFormatting>
  <conditionalFormatting sqref="R17">
    <cfRule type="cellIs" dxfId="183" priority="3" operator="equal">
      <formula>0</formula>
    </cfRule>
  </conditionalFormatting>
  <conditionalFormatting sqref="AE17">
    <cfRule type="cellIs" dxfId="182" priority="4" operator="equal">
      <formula>0</formula>
    </cfRule>
  </conditionalFormatting>
  <conditionalFormatting sqref="AQ17:AU18">
    <cfRule type="cellIs" dxfId="181" priority="5" operator="equal">
      <formula>"Compléter dates"</formula>
    </cfRule>
  </conditionalFormatting>
  <conditionalFormatting sqref="N26">
    <cfRule type="cellIs" dxfId="180" priority="6" operator="equal">
      <formula>0</formula>
    </cfRule>
  </conditionalFormatting>
  <conditionalFormatting sqref="N29">
    <cfRule type="cellIs" dxfId="179" priority="7" operator="equal">
      <formula>0</formula>
    </cfRule>
  </conditionalFormatting>
  <conditionalFormatting sqref="AN32">
    <cfRule type="cellIs" dxfId="178" priority="8" operator="equal">
      <formula>0</formula>
    </cfRule>
  </conditionalFormatting>
  <conditionalFormatting sqref="AN48">
    <cfRule type="cellIs" dxfId="177" priority="9" operator="equal">
      <formula>0</formula>
    </cfRule>
  </conditionalFormatting>
  <conditionalFormatting sqref="AN26">
    <cfRule type="cellIs" dxfId="176" priority="10" operator="equal">
      <formula>0</formula>
    </cfRule>
  </conditionalFormatting>
  <conditionalFormatting sqref="AN29">
    <cfRule type="cellIs" dxfId="175" priority="11" operator="equal">
      <formula>0</formula>
    </cfRule>
  </conditionalFormatting>
  <conditionalFormatting sqref="N48">
    <cfRule type="cellIs" dxfId="174" priority="12" operator="equal">
      <formula>0</formula>
    </cfRule>
  </conditionalFormatting>
  <conditionalFormatting sqref="N51">
    <cfRule type="cellIs" dxfId="173" priority="13" operator="equal">
      <formula>0</formula>
    </cfRule>
  </conditionalFormatting>
  <conditionalFormatting sqref="AN51">
    <cfRule type="cellIs" dxfId="172" priority="14" operator="equal">
      <formula>0</formula>
    </cfRule>
  </conditionalFormatting>
  <conditionalFormatting sqref="N70">
    <cfRule type="cellIs" dxfId="171" priority="15" operator="equal">
      <formula>0</formula>
    </cfRule>
  </conditionalFormatting>
  <conditionalFormatting sqref="AN73">
    <cfRule type="cellIs" dxfId="170" priority="16" operator="equal">
      <formula>0</formula>
    </cfRule>
  </conditionalFormatting>
  <conditionalFormatting sqref="N73">
    <cfRule type="cellIs" dxfId="169" priority="17" operator="equal">
      <formula>0</formula>
    </cfRule>
  </conditionalFormatting>
  <conditionalFormatting sqref="D78:AV79">
    <cfRule type="cellIs" dxfId="168" priority="18" operator="equal">
      <formula>0</formula>
    </cfRule>
  </conditionalFormatting>
  <conditionalFormatting sqref="AQ20:AU21">
    <cfRule type="cellIs" dxfId="167" priority="19" operator="equal">
      <formula>0</formula>
    </cfRule>
  </conditionalFormatting>
  <conditionalFormatting sqref="B10">
    <cfRule type="cellIs" dxfId="166" priority="20" operator="equal">
      <formula>0</formula>
    </cfRule>
  </conditionalFormatting>
  <conditionalFormatting sqref="N38">
    <cfRule type="cellIs" dxfId="165" priority="21" operator="equal">
      <formula>0</formula>
    </cfRule>
  </conditionalFormatting>
  <conditionalFormatting sqref="AN35">
    <cfRule type="cellIs" dxfId="164" priority="22" operator="equal">
      <formula>0</formula>
    </cfRule>
  </conditionalFormatting>
  <conditionalFormatting sqref="N35">
    <cfRule type="cellIs" dxfId="163" priority="23" operator="equal">
      <formula>0</formula>
    </cfRule>
  </conditionalFormatting>
  <conditionalFormatting sqref="J5:N6">
    <cfRule type="cellIs" dxfId="162" priority="24" operator="equal">
      <formula>0</formula>
    </cfRule>
  </conditionalFormatting>
  <conditionalFormatting sqref="N54">
    <cfRule type="cellIs" dxfId="161" priority="25" operator="equal">
      <formula>0</formula>
    </cfRule>
  </conditionalFormatting>
  <conditionalFormatting sqref="N59">
    <cfRule type="cellIs" dxfId="160" priority="26" operator="equal">
      <formula>0</formula>
    </cfRule>
  </conditionalFormatting>
  <conditionalFormatting sqref="AN59">
    <cfRule type="cellIs" dxfId="159" priority="27" operator="equal">
      <formula>0</formula>
    </cfRule>
  </conditionalFormatting>
  <conditionalFormatting sqref="N62">
    <cfRule type="cellIs" dxfId="158" priority="28" operator="equal">
      <formula>0</formula>
    </cfRule>
  </conditionalFormatting>
  <conditionalFormatting sqref="AN62">
    <cfRule type="cellIs" dxfId="157" priority="29" operator="equal">
      <formula>0</formula>
    </cfRule>
  </conditionalFormatting>
  <conditionalFormatting sqref="N65">
    <cfRule type="cellIs" dxfId="156" priority="30" operator="equal">
      <formula>0</formula>
    </cfRule>
  </conditionalFormatting>
  <conditionalFormatting sqref="D88:AV89">
    <cfRule type="cellIs" dxfId="155" priority="31" operator="equal">
      <formula>0</formula>
    </cfRule>
  </conditionalFormatting>
  <conditionalFormatting sqref="D83:AV84">
    <cfRule type="cellIs" dxfId="154" priority="32" operator="equal">
      <formula>0</formula>
    </cfRule>
  </conditionalFormatting>
  <hyperlinks>
    <hyperlink ref="AS91" location="Thématiques!Zone_d_impression" display="suivant" xr:uid="{00000000-0004-0000-0200-000000000000}"/>
  </hyperlinks>
  <pageMargins left="0.7" right="0.7" top="0.75" bottom="0.75" header="0.51180555555555496" footer="0.51180555555555496"/>
  <pageSetup paperSize="0" scale="0" firstPageNumber="0" orientation="portrait" usePrinterDefaults="0" horizontalDpi="0" verticalDpi="0" copie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AD47"/>
  </sheetPr>
  <dimension ref="A1:AMK95"/>
  <sheetViews>
    <sheetView showGridLines="0" zoomScale="130" zoomScaleNormal="130" workbookViewId="0">
      <pane ySplit="3" topLeftCell="A6" activePane="bottomLeft" state="frozen"/>
      <selection pane="bottomLeft" activeCell="Y88" sqref="Y88:AA89"/>
    </sheetView>
  </sheetViews>
  <sheetFormatPr baseColWidth="10" defaultColWidth="9.140625" defaultRowHeight="15" x14ac:dyDescent="0.25"/>
  <cols>
    <col min="1" max="27" width="2.7109375" style="44"/>
    <col min="28" max="28" width="3.140625" style="44"/>
    <col min="29" max="47" width="2.7109375" style="44"/>
    <col min="48" max="59" width="2.7109375" style="45"/>
    <col min="60" max="1025" width="2.7109375" style="44"/>
  </cols>
  <sheetData>
    <row r="1" spans="1:229" ht="12" customHeight="1" x14ac:dyDescent="0.25">
      <c r="A1" s="284"/>
      <c r="B1" s="284"/>
      <c r="C1" s="284"/>
      <c r="D1" s="277" t="str">
        <f>'Page de garde'!D1:AM3</f>
        <v>Appel à projets commun 2020</v>
      </c>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85" t="s">
        <v>111</v>
      </c>
      <c r="AO1" s="285"/>
      <c r="AP1" s="285"/>
      <c r="AQ1" s="285"/>
      <c r="AR1" s="285"/>
      <c r="AS1" s="285"/>
      <c r="AT1" s="285"/>
      <c r="AU1" s="285"/>
      <c r="AV1" s="46"/>
      <c r="AW1" s="46"/>
      <c r="AX1" s="46" t="s">
        <v>555</v>
      </c>
      <c r="AY1" s="46"/>
      <c r="AZ1" s="46"/>
      <c r="BA1" s="46"/>
      <c r="BB1" s="46"/>
      <c r="BC1" s="46"/>
      <c r="BD1" s="46"/>
      <c r="BE1" s="46"/>
      <c r="BF1" s="46"/>
      <c r="BG1" s="46"/>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c r="EP1" s="47"/>
      <c r="EQ1" s="47"/>
      <c r="ER1" s="47"/>
      <c r="ES1" s="47"/>
      <c r="ET1" s="47"/>
      <c r="EU1" s="47"/>
      <c r="EV1" s="47"/>
      <c r="EW1" s="47"/>
      <c r="EX1" s="47"/>
      <c r="EY1" s="47"/>
      <c r="EZ1" s="47"/>
      <c r="FA1" s="47"/>
      <c r="FB1" s="47"/>
      <c r="FC1" s="47"/>
      <c r="FD1" s="47"/>
      <c r="FE1" s="47"/>
      <c r="FF1" s="47"/>
      <c r="FG1" s="47"/>
      <c r="FH1" s="47"/>
      <c r="FI1" s="47"/>
      <c r="FJ1" s="47"/>
      <c r="FK1" s="47"/>
      <c r="FL1" s="47"/>
      <c r="FM1" s="47"/>
      <c r="FN1" s="47"/>
      <c r="FO1" s="47"/>
      <c r="FP1" s="47"/>
      <c r="FQ1" s="47"/>
      <c r="FR1" s="47"/>
      <c r="FS1" s="47"/>
      <c r="FT1" s="47"/>
      <c r="FU1" s="47"/>
      <c r="FV1" s="47"/>
      <c r="FW1" s="47"/>
      <c r="FX1" s="47"/>
      <c r="FY1" s="47"/>
      <c r="FZ1" s="47"/>
      <c r="GA1" s="47"/>
      <c r="GB1" s="47"/>
      <c r="GC1" s="47"/>
      <c r="GD1" s="47"/>
      <c r="GE1" s="47"/>
      <c r="GF1" s="47"/>
      <c r="GG1" s="47"/>
      <c r="GH1" s="47"/>
      <c r="GI1" s="47"/>
      <c r="GJ1" s="47"/>
      <c r="GK1" s="47"/>
      <c r="GL1" s="47"/>
      <c r="GM1" s="47"/>
      <c r="GN1" s="47"/>
      <c r="GO1" s="47"/>
      <c r="GP1" s="47"/>
      <c r="GQ1" s="47"/>
      <c r="GR1" s="47"/>
      <c r="GS1" s="47"/>
      <c r="GT1" s="47"/>
      <c r="GU1" s="47"/>
      <c r="GV1" s="47"/>
      <c r="GW1" s="47"/>
      <c r="GX1" s="47"/>
      <c r="GY1" s="47"/>
      <c r="GZ1" s="47"/>
      <c r="HA1" s="47"/>
      <c r="HB1" s="47"/>
      <c r="HC1" s="47"/>
      <c r="HD1" s="47"/>
      <c r="HE1" s="47"/>
      <c r="HF1" s="47"/>
      <c r="HG1" s="47"/>
      <c r="HH1" s="47"/>
      <c r="HI1" s="47"/>
      <c r="HJ1" s="47"/>
      <c r="HK1" s="47"/>
      <c r="HL1" s="47"/>
      <c r="HM1" s="47"/>
      <c r="HN1" s="47"/>
      <c r="HO1" s="47"/>
      <c r="HP1" s="47"/>
      <c r="HQ1" s="47"/>
      <c r="HR1" s="47"/>
      <c r="HS1" s="47"/>
      <c r="HT1" s="47"/>
      <c r="HU1" s="47"/>
    </row>
    <row r="2" spans="1:229" ht="12" customHeight="1" x14ac:dyDescent="0.25">
      <c r="A2" s="284"/>
      <c r="B2" s="284"/>
      <c r="C2" s="284"/>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285"/>
      <c r="AO2" s="285"/>
      <c r="AP2" s="285"/>
      <c r="AQ2" s="285"/>
      <c r="AR2" s="285"/>
      <c r="AS2" s="285"/>
      <c r="AT2" s="285"/>
      <c r="AU2" s="285"/>
      <c r="AV2" s="46"/>
      <c r="AW2" s="46"/>
      <c r="AX2" s="46" t="s">
        <v>556</v>
      </c>
      <c r="AY2" s="46"/>
      <c r="AZ2" s="46"/>
      <c r="BA2" s="46"/>
      <c r="BB2" s="46"/>
      <c r="BC2" s="46"/>
      <c r="BD2" s="46"/>
      <c r="BE2" s="46"/>
      <c r="BF2" s="46"/>
      <c r="BG2" s="46"/>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row>
    <row r="3" spans="1:229" ht="12" customHeight="1" x14ac:dyDescent="0.25">
      <c r="A3" s="284"/>
      <c r="B3" s="284"/>
      <c r="C3" s="284"/>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85"/>
      <c r="AO3" s="285"/>
      <c r="AP3" s="285"/>
      <c r="AQ3" s="285"/>
      <c r="AR3" s="285"/>
      <c r="AS3" s="285"/>
      <c r="AT3" s="285"/>
      <c r="AU3" s="285"/>
      <c r="AV3" s="46"/>
      <c r="AW3" s="46"/>
      <c r="AX3" s="46"/>
      <c r="AY3" s="46"/>
      <c r="AZ3" s="46"/>
      <c r="BA3" s="46"/>
      <c r="BB3" s="46"/>
      <c r="BC3" s="46"/>
      <c r="BD3" s="46"/>
      <c r="BE3" s="46"/>
      <c r="BF3" s="46"/>
      <c r="BG3" s="46"/>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row>
    <row r="4" spans="1:229" ht="12" customHeight="1" x14ac:dyDescent="0.2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s="46"/>
      <c r="AW4" s="46"/>
      <c r="AX4" s="46"/>
      <c r="AY4" s="46"/>
      <c r="AZ4" s="46"/>
      <c r="BA4" s="46"/>
      <c r="BB4" s="46"/>
      <c r="BC4" s="46"/>
      <c r="BD4" s="46"/>
      <c r="BE4" s="46"/>
      <c r="BF4" s="46"/>
      <c r="BG4" s="46"/>
      <c r="BH4" s="47"/>
      <c r="BI4" s="47"/>
      <c r="BJ4" s="47"/>
      <c r="BK4" s="47"/>
      <c r="BL4" s="47"/>
      <c r="BM4" s="47"/>
      <c r="BN4" s="47"/>
      <c r="BO4" s="47"/>
      <c r="BP4" s="47"/>
      <c r="BQ4" s="47"/>
      <c r="BR4" s="47"/>
      <c r="BS4" s="47"/>
      <c r="BT4" s="47"/>
      <c r="BU4" s="47"/>
      <c r="BV4" s="47"/>
      <c r="BW4" s="47"/>
      <c r="BX4" s="47"/>
      <c r="BY4" s="47"/>
      <c r="BZ4" s="47"/>
      <c r="CA4" s="47"/>
      <c r="CB4" s="47"/>
      <c r="CC4" s="47"/>
      <c r="CD4" s="47"/>
      <c r="CE4" s="47"/>
      <c r="CF4" s="47"/>
      <c r="CG4" s="47"/>
      <c r="CH4" s="47"/>
      <c r="CI4" s="47"/>
      <c r="CJ4" s="47"/>
      <c r="CK4" s="47"/>
      <c r="CL4" s="47"/>
      <c r="CM4" s="47"/>
      <c r="CN4" s="47"/>
      <c r="CO4" s="47"/>
      <c r="CP4" s="47"/>
      <c r="CQ4" s="47"/>
      <c r="CR4" s="47"/>
      <c r="CS4" s="47"/>
      <c r="CT4" s="47"/>
      <c r="CU4" s="47"/>
      <c r="CV4" s="47"/>
      <c r="CW4" s="47"/>
      <c r="CX4" s="47"/>
      <c r="CY4" s="47"/>
      <c r="CZ4" s="47"/>
      <c r="DA4" s="47"/>
      <c r="DB4" s="47"/>
      <c r="DC4" s="47"/>
      <c r="DD4" s="47"/>
      <c r="DE4" s="47"/>
      <c r="DF4" s="47"/>
      <c r="DG4" s="47"/>
      <c r="DH4" s="47"/>
      <c r="DI4" s="47"/>
      <c r="DJ4" s="47"/>
      <c r="DK4" s="47"/>
      <c r="DL4" s="47"/>
      <c r="DM4" s="47"/>
      <c r="DN4" s="47"/>
      <c r="DO4" s="47"/>
      <c r="DP4" s="47"/>
      <c r="DQ4" s="47"/>
      <c r="DR4" s="47"/>
      <c r="DS4" s="47"/>
      <c r="DT4" s="47"/>
      <c r="DU4" s="47"/>
      <c r="DV4" s="47"/>
      <c r="DW4" s="47"/>
      <c r="DX4" s="47"/>
      <c r="DY4" s="47"/>
      <c r="DZ4" s="47"/>
      <c r="EA4" s="47"/>
      <c r="EB4" s="47"/>
      <c r="EC4" s="47"/>
      <c r="ED4" s="47"/>
      <c r="EE4" s="47"/>
      <c r="EF4" s="47"/>
      <c r="EG4" s="47"/>
      <c r="EH4" s="47"/>
      <c r="EI4" s="47"/>
      <c r="EJ4" s="47"/>
      <c r="EK4" s="47"/>
      <c r="EL4" s="47"/>
      <c r="EM4" s="47"/>
      <c r="EN4" s="47"/>
      <c r="EO4" s="47"/>
      <c r="EP4" s="47"/>
      <c r="EQ4" s="47"/>
      <c r="ER4" s="47"/>
      <c r="ES4" s="47"/>
      <c r="ET4" s="47"/>
      <c r="EU4" s="47"/>
      <c r="EV4" s="47"/>
      <c r="EW4" s="47"/>
      <c r="EX4" s="47"/>
      <c r="EY4" s="47"/>
      <c r="EZ4" s="47"/>
      <c r="FA4" s="47"/>
      <c r="FB4" s="47"/>
      <c r="FC4" s="47"/>
      <c r="FD4" s="47"/>
      <c r="FE4" s="47"/>
      <c r="FF4" s="47"/>
      <c r="FG4" s="47"/>
      <c r="FH4" s="47"/>
      <c r="FI4" s="47"/>
      <c r="FJ4" s="47"/>
      <c r="FK4" s="47"/>
      <c r="FL4" s="47"/>
      <c r="FM4" s="47"/>
      <c r="FN4" s="47"/>
      <c r="FO4" s="47"/>
      <c r="FP4" s="47"/>
      <c r="FQ4" s="47"/>
      <c r="FR4" s="47"/>
      <c r="FS4" s="47"/>
      <c r="FT4" s="47"/>
      <c r="FU4" s="47"/>
      <c r="FV4" s="47"/>
      <c r="FW4" s="47"/>
      <c r="FX4" s="47"/>
      <c r="FY4" s="47"/>
      <c r="FZ4" s="47"/>
      <c r="GA4" s="47"/>
      <c r="GB4" s="47"/>
      <c r="GC4" s="47"/>
      <c r="GD4" s="47"/>
      <c r="GE4" s="47"/>
      <c r="GF4" s="47"/>
      <c r="GG4" s="47"/>
      <c r="GH4" s="47"/>
      <c r="GI4" s="47"/>
      <c r="GJ4" s="47"/>
      <c r="GK4" s="47"/>
      <c r="GL4" s="47"/>
      <c r="GM4" s="47"/>
      <c r="GN4" s="47"/>
      <c r="GO4" s="47"/>
      <c r="GP4" s="47"/>
      <c r="GQ4" s="47"/>
      <c r="GR4" s="47"/>
      <c r="GS4" s="47"/>
      <c r="GT4" s="47"/>
      <c r="GU4" s="47"/>
      <c r="GV4" s="47"/>
      <c r="GW4" s="47"/>
      <c r="GX4" s="47"/>
      <c r="GY4" s="47"/>
      <c r="GZ4" s="47"/>
      <c r="HA4" s="47"/>
      <c r="HB4" s="47"/>
      <c r="HC4" s="47"/>
      <c r="HD4" s="47"/>
      <c r="HE4" s="47"/>
      <c r="HF4" s="47"/>
      <c r="HG4" s="47"/>
      <c r="HH4" s="47"/>
      <c r="HI4" s="47"/>
      <c r="HJ4" s="47"/>
      <c r="HK4" s="47"/>
      <c r="HL4" s="47"/>
      <c r="HM4" s="47"/>
      <c r="HN4" s="47"/>
      <c r="HO4" s="47"/>
      <c r="HP4" s="47"/>
      <c r="HQ4" s="47"/>
      <c r="HR4" s="47"/>
      <c r="HS4" s="47"/>
      <c r="HT4" s="47"/>
      <c r="HU4" s="47"/>
    </row>
    <row r="5" spans="1:229" ht="12" customHeight="1" x14ac:dyDescent="0.25">
      <c r="A5" s="279" t="s">
        <v>82</v>
      </c>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46"/>
      <c r="AW5" s="46"/>
      <c r="AX5" s="46"/>
      <c r="AY5" s="46"/>
      <c r="AZ5" s="46"/>
      <c r="BA5" s="46"/>
      <c r="BB5" s="46"/>
      <c r="BC5" s="46"/>
      <c r="BD5" s="46"/>
      <c r="BE5" s="46"/>
      <c r="BF5" s="46"/>
      <c r="BG5" s="46"/>
      <c r="BH5" s="47"/>
      <c r="BI5" s="47"/>
      <c r="BJ5" s="47"/>
      <c r="BK5" s="47"/>
      <c r="BL5" s="47"/>
      <c r="BM5" s="47"/>
      <c r="BN5" s="47"/>
      <c r="BO5" s="47"/>
      <c r="BP5" s="47"/>
      <c r="BQ5" s="47"/>
      <c r="BR5" s="47"/>
      <c r="BS5" s="47"/>
      <c r="BT5" s="47"/>
      <c r="BU5" s="47"/>
      <c r="BV5" s="47"/>
      <c r="BW5" s="47"/>
      <c r="BX5" s="47"/>
      <c r="BY5" s="47"/>
      <c r="BZ5" s="47"/>
      <c r="CA5" s="47"/>
      <c r="CB5" s="47"/>
      <c r="CC5" s="47"/>
      <c r="CD5" s="47"/>
      <c r="CE5" s="47"/>
      <c r="CF5" s="47"/>
      <c r="CG5" s="47"/>
      <c r="CH5" s="47"/>
      <c r="CI5" s="47"/>
      <c r="CJ5" s="47"/>
      <c r="CK5" s="47"/>
      <c r="CL5" s="47"/>
      <c r="CM5" s="47"/>
      <c r="CN5" s="47"/>
      <c r="CO5" s="47"/>
      <c r="CP5" s="47"/>
      <c r="CQ5" s="47"/>
      <c r="CR5" s="47"/>
      <c r="CS5" s="47"/>
      <c r="CT5" s="47"/>
      <c r="CU5" s="47"/>
      <c r="CV5" s="47"/>
      <c r="CW5" s="47"/>
      <c r="CX5" s="47"/>
      <c r="CY5" s="47"/>
      <c r="CZ5" s="47"/>
      <c r="DA5" s="47"/>
      <c r="DB5" s="47"/>
      <c r="DC5" s="47"/>
      <c r="DD5" s="47"/>
      <c r="DE5" s="47"/>
      <c r="DF5" s="47"/>
      <c r="DG5" s="47"/>
      <c r="DH5" s="47"/>
      <c r="DI5" s="47"/>
      <c r="DJ5" s="47"/>
      <c r="DK5" s="47"/>
      <c r="DL5" s="47"/>
      <c r="DM5" s="47"/>
      <c r="DN5" s="47"/>
      <c r="DO5" s="47"/>
      <c r="DP5" s="47"/>
      <c r="DQ5" s="47"/>
      <c r="DR5" s="47"/>
      <c r="DS5" s="47"/>
      <c r="DT5" s="47"/>
      <c r="DU5" s="47"/>
      <c r="DV5" s="47"/>
      <c r="DW5" s="47"/>
      <c r="DX5" s="47"/>
      <c r="DY5" s="47"/>
      <c r="DZ5" s="47"/>
      <c r="EA5" s="47"/>
      <c r="EB5" s="47"/>
      <c r="EC5" s="47"/>
      <c r="ED5" s="47"/>
      <c r="EE5" s="47"/>
      <c r="EF5" s="47"/>
      <c r="EG5" s="47"/>
      <c r="EH5" s="47"/>
      <c r="EI5" s="47"/>
      <c r="EJ5" s="47"/>
      <c r="EK5" s="47"/>
      <c r="EL5" s="47"/>
      <c r="EM5" s="47"/>
      <c r="EN5" s="47"/>
      <c r="EO5" s="47"/>
      <c r="EP5" s="47"/>
      <c r="EQ5" s="47"/>
      <c r="ER5" s="47"/>
      <c r="ES5" s="47"/>
      <c r="ET5" s="47"/>
      <c r="EU5" s="47"/>
      <c r="EV5" s="47"/>
      <c r="EW5" s="47"/>
      <c r="EX5" s="47"/>
      <c r="EY5" s="47"/>
      <c r="EZ5" s="47"/>
      <c r="FA5" s="47"/>
      <c r="FB5" s="47"/>
      <c r="FC5" s="47"/>
      <c r="FD5" s="47"/>
      <c r="FE5" s="47"/>
      <c r="FF5" s="47"/>
      <c r="FG5" s="47"/>
      <c r="FH5" s="47"/>
      <c r="FI5" s="47"/>
      <c r="FJ5" s="47"/>
      <c r="FK5" s="47"/>
      <c r="FL5" s="47"/>
      <c r="FM5" s="47"/>
      <c r="FN5" s="47"/>
      <c r="FO5" s="47"/>
      <c r="FP5" s="47"/>
      <c r="FQ5" s="47"/>
      <c r="FR5" s="47"/>
      <c r="FS5" s="47"/>
      <c r="FT5" s="47"/>
      <c r="FU5" s="47"/>
      <c r="FV5" s="47"/>
      <c r="FW5" s="47"/>
      <c r="FX5" s="47"/>
      <c r="FY5" s="47"/>
      <c r="FZ5" s="47"/>
      <c r="GA5" s="47"/>
      <c r="GB5" s="47"/>
      <c r="GC5" s="47"/>
      <c r="GD5" s="47"/>
      <c r="GE5" s="47"/>
      <c r="GF5" s="47"/>
      <c r="GG5" s="47"/>
      <c r="GH5" s="47"/>
      <c r="GI5" s="47"/>
      <c r="GJ5" s="47"/>
      <c r="GK5" s="47"/>
      <c r="GL5" s="47"/>
      <c r="GM5" s="47"/>
      <c r="GN5" s="47"/>
      <c r="GO5" s="47"/>
      <c r="GP5" s="47"/>
      <c r="GQ5" s="47"/>
      <c r="GR5" s="47"/>
      <c r="GS5" s="47"/>
      <c r="GT5" s="47"/>
      <c r="GU5" s="47"/>
      <c r="GV5" s="47"/>
      <c r="GW5" s="47"/>
      <c r="GX5" s="47"/>
      <c r="GY5" s="47"/>
      <c r="GZ5" s="47"/>
      <c r="HA5" s="47"/>
      <c r="HB5" s="47"/>
      <c r="HC5" s="47"/>
      <c r="HD5" s="47"/>
      <c r="HE5" s="47"/>
      <c r="HF5" s="47"/>
      <c r="HG5" s="47"/>
      <c r="HH5" s="47"/>
      <c r="HI5" s="47"/>
      <c r="HJ5" s="47"/>
      <c r="HK5" s="47"/>
      <c r="HL5" s="47"/>
      <c r="HM5" s="47"/>
      <c r="HN5" s="47"/>
      <c r="HO5" s="47"/>
      <c r="HP5" s="47"/>
      <c r="HQ5" s="47"/>
      <c r="HR5" s="47"/>
      <c r="HS5" s="47"/>
      <c r="HT5" s="47"/>
      <c r="HU5" s="47"/>
    </row>
    <row r="6" spans="1:229" ht="12" customHeight="1" x14ac:dyDescent="0.25">
      <c r="A6" s="279"/>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46"/>
      <c r="AW6" s="46"/>
      <c r="AX6" s="46"/>
      <c r="AY6" s="46"/>
      <c r="AZ6" s="46"/>
      <c r="BA6" s="46"/>
      <c r="BB6" s="46"/>
      <c r="BC6" s="46"/>
      <c r="BD6" s="46"/>
      <c r="BE6" s="46"/>
      <c r="BF6" s="46"/>
      <c r="BG6" s="46"/>
      <c r="BH6" s="47"/>
      <c r="BI6" s="47"/>
      <c r="BJ6" s="47"/>
      <c r="BK6" s="47"/>
      <c r="BL6" s="47"/>
      <c r="BM6" s="47"/>
      <c r="BN6" s="47"/>
      <c r="BO6" s="47"/>
      <c r="BP6" s="47"/>
      <c r="BQ6" s="47"/>
      <c r="BR6" s="47"/>
      <c r="BS6" s="47"/>
      <c r="BT6" s="47"/>
      <c r="BU6" s="47"/>
      <c r="BV6" s="47"/>
      <c r="BW6" s="47"/>
      <c r="BX6" s="47"/>
      <c r="BY6" s="47"/>
      <c r="BZ6" s="47"/>
      <c r="CA6" s="47"/>
      <c r="CB6" s="47"/>
      <c r="CC6" s="47"/>
      <c r="CD6" s="47"/>
      <c r="CE6" s="47"/>
      <c r="CF6" s="47"/>
      <c r="CG6" s="47"/>
      <c r="CH6" s="47"/>
      <c r="CI6" s="47"/>
      <c r="CJ6" s="47"/>
      <c r="CK6" s="47"/>
      <c r="CL6" s="47"/>
      <c r="CM6" s="47"/>
      <c r="CN6" s="47"/>
      <c r="CO6" s="47"/>
      <c r="CP6" s="47"/>
      <c r="CQ6" s="47"/>
      <c r="CR6" s="47"/>
      <c r="CS6" s="47"/>
      <c r="CT6" s="47"/>
      <c r="CU6" s="47"/>
      <c r="CV6" s="47"/>
      <c r="CW6" s="47"/>
      <c r="CX6" s="47"/>
      <c r="CY6" s="47"/>
      <c r="CZ6" s="47"/>
      <c r="DA6" s="47"/>
      <c r="DB6" s="47"/>
      <c r="DC6" s="47"/>
      <c r="DD6" s="47"/>
      <c r="DE6" s="47"/>
      <c r="DF6" s="47"/>
      <c r="DG6" s="47"/>
      <c r="DH6" s="47"/>
      <c r="DI6" s="47"/>
      <c r="DJ6" s="47"/>
      <c r="DK6" s="47"/>
      <c r="DL6" s="47"/>
      <c r="DM6" s="47"/>
      <c r="DN6" s="47"/>
      <c r="DO6" s="47"/>
      <c r="DP6" s="47"/>
      <c r="DQ6" s="47"/>
      <c r="DR6" s="47"/>
      <c r="DS6" s="47"/>
      <c r="DT6" s="47"/>
      <c r="DU6" s="47"/>
      <c r="DV6" s="47"/>
      <c r="DW6" s="47"/>
      <c r="DX6" s="47"/>
      <c r="DY6" s="47"/>
      <c r="DZ6" s="47"/>
      <c r="EA6" s="47"/>
      <c r="EB6" s="47"/>
      <c r="EC6" s="47"/>
      <c r="ED6" s="47"/>
      <c r="EE6" s="47"/>
      <c r="EF6" s="47"/>
      <c r="EG6" s="47"/>
      <c r="EH6" s="47"/>
      <c r="EI6" s="47"/>
      <c r="EJ6" s="47"/>
      <c r="EK6" s="47"/>
      <c r="EL6" s="47"/>
      <c r="EM6" s="47"/>
      <c r="EN6" s="47"/>
      <c r="EO6" s="47"/>
      <c r="EP6" s="47"/>
      <c r="EQ6" s="47"/>
      <c r="ER6" s="47"/>
      <c r="ES6" s="47"/>
      <c r="ET6" s="47"/>
      <c r="EU6" s="47"/>
      <c r="EV6" s="47"/>
      <c r="EW6" s="47"/>
      <c r="EX6" s="47"/>
      <c r="EY6" s="47"/>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row>
    <row r="7" spans="1:229" ht="12" customHeight="1" x14ac:dyDescent="0.25">
      <c r="A7" s="279"/>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46"/>
      <c r="AW7" s="46"/>
      <c r="AX7" s="46"/>
      <c r="AY7" s="46"/>
      <c r="AZ7" s="46"/>
      <c r="BA7" s="46"/>
      <c r="BB7" s="46"/>
      <c r="BC7" s="46"/>
      <c r="BD7" s="46"/>
      <c r="BE7" s="46"/>
      <c r="BF7" s="46"/>
      <c r="BG7" s="46"/>
      <c r="BH7" s="47"/>
      <c r="BI7" s="47"/>
      <c r="BJ7" s="47"/>
      <c r="BK7" s="47"/>
      <c r="BL7" s="47"/>
      <c r="BM7" s="47"/>
      <c r="BN7" s="47"/>
      <c r="BO7" s="47"/>
      <c r="BP7" s="47"/>
      <c r="BQ7" s="47"/>
      <c r="BR7" s="47"/>
      <c r="BS7" s="47"/>
      <c r="BT7" s="47"/>
      <c r="BU7" s="47"/>
      <c r="BV7" s="47"/>
      <c r="BW7" s="47"/>
      <c r="BX7" s="47"/>
      <c r="BY7" s="47"/>
      <c r="BZ7" s="47"/>
      <c r="CA7" s="47"/>
      <c r="CB7" s="47"/>
      <c r="CC7" s="47"/>
      <c r="CD7" s="47"/>
      <c r="CE7" s="47"/>
      <c r="CF7" s="47"/>
      <c r="CG7" s="47"/>
      <c r="CH7" s="47"/>
      <c r="CI7" s="47"/>
      <c r="CJ7" s="47"/>
      <c r="CK7" s="47"/>
      <c r="CL7" s="47"/>
      <c r="CM7" s="47"/>
      <c r="CN7" s="47"/>
      <c r="CO7" s="47"/>
      <c r="CP7" s="47"/>
      <c r="CQ7" s="47"/>
      <c r="CR7" s="47"/>
      <c r="CS7" s="47"/>
      <c r="CT7" s="47"/>
      <c r="CU7" s="47"/>
      <c r="CV7" s="47"/>
      <c r="CW7" s="47"/>
      <c r="CX7" s="47"/>
      <c r="CY7" s="47"/>
      <c r="CZ7" s="47"/>
      <c r="DA7" s="47"/>
      <c r="DB7" s="47"/>
      <c r="DC7" s="47"/>
      <c r="DD7" s="47"/>
      <c r="DE7" s="47"/>
      <c r="DF7" s="47"/>
      <c r="DG7" s="47"/>
      <c r="DH7" s="47"/>
      <c r="DI7" s="47"/>
      <c r="DJ7" s="47"/>
      <c r="DK7" s="47"/>
      <c r="DL7" s="47"/>
      <c r="DM7" s="47"/>
      <c r="DN7" s="47"/>
      <c r="DO7" s="47"/>
      <c r="DP7" s="47"/>
      <c r="DQ7" s="47"/>
      <c r="DR7" s="47"/>
      <c r="DS7" s="47"/>
      <c r="DT7" s="47"/>
      <c r="DU7" s="47"/>
      <c r="DV7" s="47"/>
      <c r="DW7" s="47"/>
      <c r="DX7" s="47"/>
      <c r="DY7" s="47"/>
      <c r="DZ7" s="47"/>
      <c r="EA7" s="47"/>
      <c r="EB7" s="47"/>
      <c r="EC7" s="47"/>
      <c r="ED7" s="47"/>
      <c r="EE7" s="47"/>
      <c r="EF7" s="47"/>
      <c r="EG7" s="47"/>
      <c r="EH7" s="47"/>
      <c r="EI7" s="47"/>
      <c r="EJ7" s="47"/>
      <c r="EK7" s="47"/>
      <c r="EL7" s="47"/>
      <c r="EM7" s="47"/>
      <c r="EN7" s="47"/>
      <c r="EO7" s="47"/>
      <c r="EP7" s="47"/>
      <c r="EQ7" s="47"/>
      <c r="ER7" s="47"/>
      <c r="ES7" s="47"/>
      <c r="ET7" s="47"/>
      <c r="EU7" s="47"/>
      <c r="EV7" s="47"/>
      <c r="EW7" s="47"/>
      <c r="EX7" s="47"/>
      <c r="EY7" s="47"/>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row>
    <row r="8" spans="1:229" ht="12" customHeight="1" x14ac:dyDescent="0.25">
      <c r="A8"/>
      <c r="B8" s="295" t="str">
        <f>CONCATENATE(Identification!B10)</f>
        <v/>
      </c>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46"/>
      <c r="AW8" s="46"/>
      <c r="AX8" s="46"/>
      <c r="AY8" s="46"/>
      <c r="AZ8" s="46"/>
      <c r="BA8" s="46"/>
      <c r="BB8" s="46"/>
      <c r="BC8" s="46"/>
      <c r="BD8" s="46"/>
      <c r="BE8" s="46"/>
      <c r="BF8" s="46"/>
      <c r="BG8" s="46"/>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c r="FA8" s="47"/>
      <c r="FB8" s="47"/>
      <c r="FC8" s="47"/>
      <c r="FD8" s="47"/>
      <c r="FE8" s="47"/>
      <c r="FF8" s="47"/>
      <c r="FG8" s="47"/>
      <c r="FH8" s="47"/>
      <c r="FI8" s="47"/>
      <c r="FJ8" s="47"/>
      <c r="FK8" s="47"/>
      <c r="FL8" s="47"/>
      <c r="FM8" s="47"/>
      <c r="FN8" s="47"/>
      <c r="FO8" s="47"/>
      <c r="FP8" s="47"/>
      <c r="FQ8" s="47"/>
      <c r="FR8" s="47"/>
      <c r="FS8" s="47"/>
      <c r="FT8" s="47"/>
      <c r="FU8" s="47"/>
      <c r="FV8" s="47"/>
      <c r="FW8" s="47"/>
      <c r="FX8" s="47"/>
      <c r="FY8" s="47"/>
      <c r="FZ8" s="47"/>
      <c r="GA8" s="47"/>
      <c r="GB8" s="47"/>
      <c r="GC8" s="47"/>
      <c r="GD8" s="47"/>
      <c r="GE8" s="47"/>
      <c r="GF8" s="47"/>
      <c r="GG8" s="47"/>
      <c r="GH8" s="47"/>
      <c r="GI8" s="47"/>
      <c r="GJ8" s="47"/>
      <c r="GK8" s="47"/>
      <c r="GL8" s="47"/>
      <c r="GM8" s="47"/>
      <c r="GN8" s="47"/>
      <c r="GO8" s="47"/>
      <c r="GP8" s="47"/>
      <c r="GQ8" s="47"/>
      <c r="GR8" s="47"/>
      <c r="GS8" s="47"/>
      <c r="GT8" s="47"/>
      <c r="GU8" s="47"/>
      <c r="GV8" s="47"/>
      <c r="GW8" s="47"/>
      <c r="GX8" s="47"/>
      <c r="GY8" s="47"/>
      <c r="GZ8" s="47"/>
      <c r="HA8" s="47"/>
      <c r="HB8" s="47"/>
      <c r="HC8" s="47"/>
      <c r="HD8" s="47"/>
      <c r="HE8" s="47"/>
      <c r="HF8" s="47"/>
      <c r="HG8" s="47"/>
      <c r="HH8" s="47"/>
      <c r="HI8" s="47"/>
      <c r="HJ8" s="47"/>
      <c r="HK8" s="47"/>
      <c r="HL8" s="47"/>
      <c r="HM8" s="47"/>
      <c r="HN8" s="47"/>
      <c r="HO8" s="47"/>
      <c r="HP8" s="47"/>
      <c r="HQ8" s="47"/>
      <c r="HR8" s="47"/>
      <c r="HS8" s="47"/>
      <c r="HT8" s="47"/>
      <c r="HU8" s="47"/>
    </row>
    <row r="9" spans="1:229" ht="12" customHeight="1" x14ac:dyDescent="0.25">
      <c r="A9"/>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46"/>
      <c r="AW9" s="46"/>
      <c r="AX9" s="46"/>
      <c r="AY9" s="46"/>
      <c r="AZ9" s="46"/>
      <c r="BA9" s="46"/>
      <c r="BB9" s="46"/>
      <c r="BC9" s="46"/>
      <c r="BD9" s="46"/>
      <c r="BE9" s="46"/>
      <c r="BF9" s="46"/>
      <c r="BG9" s="46"/>
      <c r="BH9" s="47"/>
      <c r="BI9" s="47"/>
      <c r="BJ9" s="47"/>
      <c r="BK9" s="47"/>
      <c r="BL9" s="47"/>
      <c r="BM9" s="48"/>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row>
    <row r="10" spans="1:229" ht="12" customHeight="1" x14ac:dyDescent="0.25">
      <c r="A10"/>
      <c r="B10" s="295"/>
      <c r="C10" s="295"/>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46"/>
      <c r="AW10" s="46"/>
      <c r="AX10" s="46"/>
      <c r="AY10" s="46"/>
      <c r="AZ10" s="46"/>
      <c r="BA10" s="46"/>
      <c r="BB10" s="46"/>
      <c r="BC10" s="46"/>
      <c r="BD10" s="46"/>
      <c r="BE10" s="46"/>
      <c r="BF10" s="46"/>
      <c r="BG10" s="46"/>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row>
    <row r="11" spans="1:229" ht="12" customHeight="1" x14ac:dyDescent="0.25">
      <c r="A11"/>
      <c r="B11" s="295"/>
      <c r="C11" s="295"/>
      <c r="D11" s="295"/>
      <c r="E11" s="295"/>
      <c r="F11" s="295"/>
      <c r="G11" s="295"/>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46"/>
      <c r="AW11" s="46"/>
      <c r="AX11" s="46"/>
      <c r="AY11" s="46"/>
      <c r="AZ11" s="46"/>
      <c r="BA11" s="46"/>
      <c r="BB11" s="46"/>
      <c r="BC11" s="46"/>
      <c r="BD11" s="46"/>
      <c r="BE11" s="46"/>
      <c r="BF11" s="46"/>
      <c r="BG11" s="46"/>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row>
    <row r="12" spans="1:229" ht="12" customHeight="1" x14ac:dyDescent="0.25">
      <c r="A12"/>
      <c r="B12" s="295"/>
      <c r="C12" s="295"/>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46"/>
      <c r="AW12" s="46"/>
      <c r="AX12" s="46"/>
      <c r="AY12" s="46"/>
      <c r="AZ12" s="46"/>
      <c r="BA12" s="46"/>
      <c r="BB12" s="46"/>
      <c r="BC12" s="46"/>
      <c r="BD12" s="46"/>
      <c r="BE12" s="46"/>
      <c r="BF12" s="46"/>
      <c r="BG12" s="46"/>
      <c r="BH12" s="47"/>
      <c r="BI12" s="47"/>
      <c r="BJ12" s="47"/>
      <c r="BK12" s="47"/>
      <c r="BL12" s="47"/>
      <c r="BM12" s="47"/>
      <c r="BN12" s="47"/>
      <c r="BO12" s="47"/>
      <c r="BP12" s="47"/>
      <c r="BQ12" s="47"/>
      <c r="BR12" s="47"/>
      <c r="BS12" s="47"/>
      <c r="BT12" s="47"/>
      <c r="BU12" s="47"/>
      <c r="BV12" s="47"/>
      <c r="BW12" s="47"/>
      <c r="BX12" s="47"/>
      <c r="BY12" s="47"/>
      <c r="BZ12" s="47"/>
      <c r="CA12" s="47"/>
      <c r="CB12" s="47"/>
      <c r="CC12" s="47"/>
      <c r="CD12" s="47"/>
      <c r="CE12" s="47"/>
      <c r="CF12" s="47"/>
      <c r="CG12" s="47"/>
      <c r="CH12" s="47"/>
      <c r="CI12" s="47"/>
      <c r="CJ12" s="47"/>
      <c r="CK12" s="47"/>
      <c r="CL12" s="47"/>
      <c r="CM12" s="47"/>
      <c r="CN12" s="47"/>
      <c r="CO12" s="47"/>
      <c r="CP12" s="47"/>
      <c r="CQ12" s="47"/>
      <c r="CR12" s="47"/>
      <c r="CS12" s="47"/>
      <c r="CT12" s="47"/>
      <c r="CU12" s="47"/>
      <c r="CV12" s="47"/>
      <c r="CW12" s="47"/>
      <c r="CX12" s="47"/>
      <c r="CY12" s="47"/>
      <c r="CZ12" s="47"/>
      <c r="DA12" s="47"/>
      <c r="DB12" s="47"/>
      <c r="DC12" s="47"/>
      <c r="DD12" s="47"/>
      <c r="DE12" s="47"/>
      <c r="DF12" s="47"/>
      <c r="DG12" s="47"/>
      <c r="DH12" s="47"/>
      <c r="DI12" s="47"/>
      <c r="DJ12" s="47"/>
      <c r="DK12" s="47"/>
      <c r="DL12" s="47"/>
      <c r="DM12" s="47"/>
      <c r="DN12" s="47"/>
      <c r="DO12" s="47"/>
      <c r="DP12" s="47"/>
      <c r="DQ12" s="47"/>
      <c r="DR12" s="47"/>
      <c r="DS12" s="47"/>
      <c r="DT12" s="47"/>
      <c r="DU12" s="47"/>
      <c r="DV12" s="47"/>
      <c r="DW12" s="47"/>
      <c r="DX12" s="47"/>
      <c r="DY12" s="47"/>
      <c r="DZ12" s="47"/>
      <c r="EA12" s="47"/>
      <c r="EB12" s="47"/>
      <c r="EC12" s="47"/>
      <c r="ED12" s="47"/>
      <c r="EE12" s="47"/>
      <c r="EF12" s="47"/>
      <c r="EG12" s="47"/>
      <c r="EH12" s="47"/>
      <c r="EI12" s="47"/>
      <c r="EJ12" s="47"/>
      <c r="EK12" s="47"/>
      <c r="EL12" s="47"/>
      <c r="EM12" s="47"/>
      <c r="EN12" s="47"/>
      <c r="EO12" s="47"/>
      <c r="EP12" s="47"/>
      <c r="EQ12" s="47"/>
      <c r="ER12" s="47"/>
      <c r="ES12" s="47"/>
      <c r="ET12" s="47"/>
      <c r="EU12" s="47"/>
      <c r="EV12" s="47"/>
      <c r="EW12" s="47"/>
      <c r="EX12" s="47"/>
      <c r="EY12" s="47"/>
      <c r="EZ12" s="47"/>
      <c r="FA12" s="47"/>
      <c r="FB12" s="47"/>
      <c r="FC12" s="47"/>
      <c r="FD12" s="47"/>
      <c r="FE12" s="47"/>
      <c r="FF12" s="47"/>
      <c r="FG12" s="47"/>
      <c r="FH12" s="47"/>
      <c r="FI12" s="47"/>
      <c r="FJ12" s="47"/>
      <c r="FK12" s="47"/>
      <c r="FL12" s="47"/>
      <c r="FM12" s="47"/>
      <c r="FN12" s="47"/>
      <c r="FO12" s="47"/>
      <c r="FP12" s="47"/>
      <c r="FQ12" s="47"/>
      <c r="FR12" s="47"/>
      <c r="FS12" s="47"/>
      <c r="FT12" s="47"/>
      <c r="FU12" s="47"/>
      <c r="FV12" s="47"/>
      <c r="FW12" s="47"/>
      <c r="FX12" s="47"/>
      <c r="FY12" s="47"/>
      <c r="FZ12" s="47"/>
      <c r="GA12" s="47"/>
      <c r="GB12" s="47"/>
      <c r="GC12" s="47"/>
      <c r="GD12" s="47"/>
      <c r="GE12" s="47"/>
      <c r="GF12" s="47"/>
      <c r="GG12" s="47"/>
      <c r="GH12" s="47"/>
      <c r="GI12" s="47"/>
      <c r="GJ12" s="47"/>
      <c r="GK12" s="47"/>
      <c r="GL12" s="47"/>
      <c r="GM12" s="47"/>
      <c r="GN12" s="47"/>
      <c r="GO12" s="47"/>
      <c r="GP12" s="47"/>
      <c r="GQ12" s="47"/>
      <c r="GR12" s="47"/>
      <c r="GS12" s="47"/>
      <c r="GT12" s="47"/>
      <c r="GU12" s="47"/>
      <c r="GV12" s="47"/>
      <c r="GW12" s="47"/>
      <c r="GX12" s="47"/>
      <c r="GY12" s="47"/>
      <c r="GZ12" s="47"/>
      <c r="HA12" s="47"/>
      <c r="HB12" s="47"/>
      <c r="HC12" s="47"/>
      <c r="HD12" s="47"/>
      <c r="HE12" s="47"/>
      <c r="HF12" s="47"/>
      <c r="HG12" s="47"/>
      <c r="HH12" s="47"/>
      <c r="HI12" s="47"/>
      <c r="HJ12" s="47"/>
      <c r="HK12" s="47"/>
      <c r="HL12" s="47"/>
      <c r="HM12" s="47"/>
      <c r="HN12" s="47"/>
      <c r="HO12" s="47"/>
      <c r="HP12" s="47"/>
      <c r="HQ12" s="47"/>
      <c r="HR12" s="47"/>
      <c r="HS12" s="47"/>
      <c r="HT12" s="47"/>
      <c r="HU12" s="47"/>
    </row>
    <row r="13" spans="1:229" ht="12" customHeight="1" x14ac:dyDescent="0.25">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s="46"/>
      <c r="AW13" s="46"/>
      <c r="AX13" s="46"/>
      <c r="AY13" s="46"/>
      <c r="AZ13" s="46"/>
      <c r="BA13" s="46"/>
      <c r="BB13" s="46"/>
      <c r="BC13" s="46"/>
      <c r="BD13" s="46"/>
      <c r="BE13" s="46"/>
      <c r="BF13" s="46"/>
      <c r="BG13" s="46"/>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47"/>
      <c r="EZ13" s="47"/>
      <c r="FA13" s="47"/>
      <c r="FB13" s="47"/>
      <c r="FC13" s="47"/>
      <c r="FD13" s="47"/>
      <c r="FE13" s="47"/>
      <c r="FF13" s="47"/>
      <c r="FG13" s="47"/>
      <c r="FH13" s="47"/>
      <c r="FI13" s="47"/>
      <c r="FJ13" s="47"/>
      <c r="FK13" s="47"/>
      <c r="FL13" s="47"/>
      <c r="FM13" s="47"/>
      <c r="FN13" s="47"/>
      <c r="FO13" s="47"/>
      <c r="FP13" s="47"/>
      <c r="FQ13" s="47"/>
      <c r="FR13" s="47"/>
      <c r="FS13" s="47"/>
      <c r="FT13" s="47"/>
      <c r="FU13" s="47"/>
      <c r="FV13" s="47"/>
      <c r="FW13" s="47"/>
      <c r="FX13" s="47"/>
      <c r="FY13" s="47"/>
      <c r="FZ13" s="47"/>
      <c r="GA13" s="47"/>
      <c r="GB13" s="47"/>
      <c r="GC13" s="47"/>
      <c r="GD13" s="47"/>
      <c r="GE13" s="47"/>
      <c r="GF13" s="47"/>
      <c r="GG13" s="47"/>
      <c r="GH13" s="47"/>
      <c r="GI13" s="47"/>
      <c r="GJ13" s="47"/>
      <c r="GK13" s="47"/>
      <c r="GL13" s="47"/>
      <c r="GM13" s="47"/>
      <c r="GN13" s="47"/>
      <c r="GO13" s="47"/>
      <c r="GP13" s="47"/>
      <c r="GQ13" s="47"/>
      <c r="GR13" s="47"/>
      <c r="GS13" s="47"/>
      <c r="GT13" s="47"/>
      <c r="GU13" s="47"/>
      <c r="GV13" s="47"/>
      <c r="GW13" s="47"/>
      <c r="GX13" s="47"/>
      <c r="GY13" s="47"/>
      <c r="GZ13" s="47"/>
      <c r="HA13" s="47"/>
      <c r="HB13" s="47"/>
      <c r="HC13" s="47"/>
      <c r="HD13" s="47"/>
      <c r="HE13" s="47"/>
      <c r="HF13" s="47"/>
      <c r="HG13" s="47"/>
      <c r="HH13" s="47"/>
      <c r="HI13" s="47"/>
      <c r="HJ13" s="47"/>
      <c r="HK13" s="47"/>
      <c r="HL13" s="47"/>
      <c r="HM13" s="47"/>
      <c r="HN13" s="47"/>
      <c r="HO13" s="47"/>
      <c r="HP13" s="47"/>
      <c r="HQ13" s="47"/>
      <c r="HR13" s="47"/>
      <c r="HS13" s="47"/>
      <c r="HT13" s="47"/>
      <c r="HU13" s="47"/>
    </row>
    <row r="14" spans="1:229" ht="12" customHeight="1" x14ac:dyDescent="0.25">
      <c r="A14"/>
      <c r="B14"/>
      <c r="C14"/>
      <c r="D14"/>
      <c r="E14"/>
      <c r="F14"/>
      <c r="G14"/>
      <c r="H14"/>
      <c r="I14"/>
      <c r="J14"/>
      <c r="K14"/>
      <c r="L14"/>
      <c r="M14" s="296" t="s">
        <v>53</v>
      </c>
      <c r="N14" s="296"/>
      <c r="O14" s="296"/>
      <c r="P14" s="296"/>
      <c r="Q14" s="296"/>
      <c r="R14" s="296"/>
      <c r="S14" s="296"/>
      <c r="T14" s="296"/>
      <c r="U14" s="296"/>
      <c r="V14" s="296"/>
      <c r="W14" s="296"/>
      <c r="X14" s="296"/>
      <c r="Y14" s="296"/>
      <c r="Z14" s="296"/>
      <c r="AA14" s="296"/>
      <c r="AB14" s="296"/>
      <c r="AC14" s="296"/>
      <c r="AD14" s="296"/>
      <c r="AE14" s="296"/>
      <c r="AF14" s="296"/>
      <c r="AG14" s="296"/>
      <c r="AH14" s="296"/>
      <c r="AI14" s="296"/>
      <c r="AJ14" s="296"/>
      <c r="AK14" s="296"/>
      <c r="AL14" s="296"/>
      <c r="AM14"/>
      <c r="AN14"/>
      <c r="AO14"/>
      <c r="AP14"/>
      <c r="AQ14"/>
      <c r="AR14"/>
      <c r="AS14"/>
      <c r="AT14"/>
      <c r="AU14"/>
      <c r="AV14" s="46"/>
      <c r="AW14" s="46"/>
      <c r="AX14" s="46"/>
      <c r="AY14" s="46"/>
      <c r="AZ14" s="46"/>
      <c r="BA14" s="46"/>
      <c r="BB14" s="46"/>
      <c r="BC14" s="46"/>
      <c r="BD14" s="46"/>
      <c r="BE14" s="46"/>
      <c r="BF14" s="46"/>
      <c r="BG14" s="46"/>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47"/>
      <c r="CK14" s="47"/>
      <c r="CL14" s="47"/>
      <c r="CM14" s="47"/>
      <c r="CN14" s="47"/>
      <c r="CO14" s="47"/>
      <c r="CP14" s="47"/>
      <c r="CQ14" s="47"/>
      <c r="CR14" s="47"/>
      <c r="CS14" s="47"/>
      <c r="CT14" s="47"/>
      <c r="CU14" s="47"/>
      <c r="CV14" s="47"/>
      <c r="CW14" s="47"/>
      <c r="CX14" s="47"/>
      <c r="CY14" s="47"/>
      <c r="CZ14" s="47"/>
      <c r="DA14" s="47"/>
      <c r="DB14" s="47"/>
      <c r="DC14" s="47"/>
      <c r="DD14" s="47"/>
      <c r="DE14" s="47"/>
      <c r="DF14" s="47"/>
      <c r="DG14" s="47"/>
      <c r="DH14" s="47"/>
      <c r="DI14" s="47"/>
      <c r="DJ14" s="47"/>
      <c r="DK14" s="47"/>
      <c r="DL14" s="47"/>
      <c r="DM14" s="47"/>
      <c r="DN14" s="47"/>
      <c r="DO14" s="47"/>
      <c r="DP14" s="47"/>
      <c r="DQ14" s="47"/>
      <c r="DR14" s="47"/>
      <c r="DS14" s="47"/>
      <c r="DT14" s="47"/>
      <c r="DU14" s="47"/>
      <c r="DV14" s="47"/>
      <c r="DW14" s="47"/>
      <c r="DX14" s="47"/>
      <c r="DY14" s="47"/>
      <c r="DZ14" s="47"/>
      <c r="EA14" s="47"/>
      <c r="EB14" s="47"/>
      <c r="EC14" s="47"/>
      <c r="ED14" s="47"/>
      <c r="EE14" s="47"/>
      <c r="EF14" s="47"/>
      <c r="EG14" s="47"/>
      <c r="EH14" s="47"/>
      <c r="EI14" s="47"/>
      <c r="EJ14" s="47"/>
      <c r="EK14" s="47"/>
      <c r="EL14" s="47"/>
      <c r="EM14" s="47"/>
      <c r="EN14" s="47"/>
      <c r="EO14" s="47"/>
      <c r="EP14" s="47"/>
      <c r="EQ14" s="47"/>
      <c r="ER14" s="47"/>
      <c r="ES14" s="47"/>
      <c r="ET14" s="47"/>
      <c r="EU14" s="47"/>
      <c r="EV14" s="47"/>
      <c r="EW14" s="47"/>
      <c r="EX14" s="47"/>
      <c r="EY14" s="47"/>
      <c r="EZ14" s="47"/>
      <c r="FA14" s="47"/>
      <c r="FB14" s="47"/>
      <c r="FC14" s="47"/>
      <c r="FD14" s="47"/>
      <c r="FE14" s="47"/>
      <c r="FF14" s="47"/>
      <c r="FG14" s="47"/>
      <c r="FH14" s="47"/>
      <c r="FI14" s="47"/>
      <c r="FJ14" s="47"/>
      <c r="FK14" s="47"/>
      <c r="FL14" s="47"/>
      <c r="FM14" s="47"/>
      <c r="FN14" s="47"/>
      <c r="FO14" s="47"/>
      <c r="FP14" s="47"/>
      <c r="FQ14" s="47"/>
      <c r="FR14" s="47"/>
      <c r="FS14" s="47"/>
      <c r="FT14" s="47"/>
      <c r="FU14" s="47"/>
      <c r="FV14" s="47"/>
      <c r="FW14" s="47"/>
      <c r="FX14" s="47"/>
      <c r="FY14" s="47"/>
      <c r="FZ14" s="47"/>
      <c r="GA14" s="47"/>
      <c r="GB14" s="47"/>
      <c r="GC14" s="47"/>
      <c r="GD14" s="47"/>
      <c r="GE14" s="47"/>
      <c r="GF14" s="47"/>
      <c r="GG14" s="47"/>
      <c r="GH14" s="47"/>
      <c r="GI14" s="47"/>
      <c r="GJ14" s="47"/>
      <c r="GK14" s="47"/>
      <c r="GL14" s="47"/>
      <c r="GM14" s="47"/>
      <c r="GN14" s="47"/>
      <c r="GO14" s="47"/>
      <c r="GP14" s="47"/>
      <c r="GQ14" s="47"/>
      <c r="GR14" s="47"/>
      <c r="GS14" s="47"/>
      <c r="GT14" s="47"/>
      <c r="GU14" s="47"/>
      <c r="GV14" s="47"/>
      <c r="GW14" s="47"/>
      <c r="GX14" s="47"/>
      <c r="GY14" s="47"/>
      <c r="GZ14" s="47"/>
      <c r="HA14" s="47"/>
      <c r="HB14" s="47"/>
      <c r="HC14" s="47"/>
      <c r="HD14" s="47"/>
      <c r="HE14" s="47"/>
      <c r="HF14" s="47"/>
      <c r="HG14" s="47"/>
      <c r="HH14" s="47"/>
      <c r="HI14" s="47"/>
      <c r="HJ14" s="47"/>
      <c r="HK14" s="47"/>
      <c r="HL14" s="47"/>
      <c r="HM14" s="47"/>
      <c r="HN14" s="47"/>
      <c r="HO14" s="47"/>
      <c r="HP14" s="47"/>
      <c r="HQ14" s="47"/>
      <c r="HR14" s="47"/>
      <c r="HS14" s="47"/>
      <c r="HT14" s="47"/>
      <c r="HU14" s="47"/>
    </row>
    <row r="15" spans="1:229" ht="12" customHeight="1" x14ac:dyDescent="0.25">
      <c r="A15"/>
      <c r="B15"/>
      <c r="C15"/>
      <c r="D15" s="277" t="s">
        <v>3</v>
      </c>
      <c r="E15" s="277"/>
      <c r="F15" s="277"/>
      <c r="G15" s="277"/>
      <c r="H15" s="277"/>
      <c r="I15" s="277"/>
      <c r="J15" s="277"/>
      <c r="K15" s="49"/>
      <c r="L15" s="49"/>
      <c r="M15" s="296"/>
      <c r="N15" s="296"/>
      <c r="O15" s="296"/>
      <c r="P15" s="296"/>
      <c r="Q15" s="296"/>
      <c r="R15" s="296"/>
      <c r="S15" s="296"/>
      <c r="T15" s="296"/>
      <c r="U15" s="296"/>
      <c r="V15" s="296"/>
      <c r="W15" s="296"/>
      <c r="X15" s="296"/>
      <c r="Y15" s="296"/>
      <c r="Z15" s="296"/>
      <c r="AA15" s="296"/>
      <c r="AB15" s="296"/>
      <c r="AC15" s="296"/>
      <c r="AD15" s="296"/>
      <c r="AE15" s="296"/>
      <c r="AF15" s="296"/>
      <c r="AG15" s="296"/>
      <c r="AH15" s="296"/>
      <c r="AI15" s="296"/>
      <c r="AJ15" s="296"/>
      <c r="AK15" s="296"/>
      <c r="AL15" s="296"/>
      <c r="AM15" s="49"/>
      <c r="AN15" s="49"/>
      <c r="AO15" s="49"/>
      <c r="AP15" s="49"/>
      <c r="AQ15" s="49"/>
      <c r="AR15" s="49"/>
      <c r="AS15" s="49"/>
      <c r="AT15" s="49"/>
      <c r="AU15" s="49"/>
      <c r="AV15" s="50"/>
      <c r="AW15" s="50"/>
      <c r="AX15" s="50"/>
      <c r="AY15" s="50"/>
      <c r="AZ15" s="50"/>
      <c r="BA15" s="50"/>
      <c r="BB15" s="50"/>
      <c r="BC15" s="50"/>
      <c r="BD15" s="46"/>
      <c r="BE15" s="46"/>
      <c r="BF15" s="46"/>
      <c r="BG15" s="46"/>
      <c r="BH15" s="47"/>
      <c r="BI15" s="47"/>
      <c r="BJ15" s="47"/>
      <c r="BK15" s="47"/>
      <c r="BL15" s="47"/>
      <c r="BM15" s="47"/>
      <c r="BN15" s="47"/>
      <c r="BO15" s="47"/>
      <c r="BP15" s="47"/>
      <c r="BQ15" s="47"/>
      <c r="BR15" s="47"/>
      <c r="BS15" s="47"/>
      <c r="BT15" s="47"/>
      <c r="BU15" s="47"/>
      <c r="BV15" s="47"/>
      <c r="BW15" s="47"/>
      <c r="BX15" s="47"/>
      <c r="BY15" s="47"/>
      <c r="BZ15" s="47"/>
      <c r="CA15" s="47"/>
      <c r="CB15" s="47"/>
      <c r="CC15" s="47"/>
      <c r="CD15" s="47"/>
      <c r="CE15" s="47"/>
      <c r="CF15" s="47"/>
      <c r="CG15" s="47"/>
      <c r="CH15" s="47"/>
      <c r="CI15" s="47"/>
      <c r="CJ15" s="47"/>
      <c r="CK15" s="47"/>
      <c r="CL15" s="47"/>
      <c r="CM15" s="47"/>
      <c r="CN15" s="47"/>
      <c r="CO15" s="47"/>
      <c r="CP15" s="47"/>
      <c r="CQ15" s="47"/>
      <c r="CR15" s="47"/>
      <c r="CS15" s="47"/>
      <c r="CT15" s="47"/>
      <c r="CU15" s="47"/>
      <c r="CV15" s="47"/>
      <c r="CW15" s="47"/>
      <c r="CX15" s="47"/>
      <c r="CY15" s="47"/>
      <c r="CZ15" s="47"/>
      <c r="DA15" s="47"/>
      <c r="DB15" s="47"/>
      <c r="DC15" s="47"/>
      <c r="DD15" s="47"/>
      <c r="DE15" s="47"/>
      <c r="DF15" s="47"/>
      <c r="DG15" s="47"/>
      <c r="DH15" s="47"/>
      <c r="DI15" s="47"/>
      <c r="DJ15" s="47"/>
      <c r="DK15" s="47"/>
      <c r="DL15" s="47"/>
      <c r="DM15" s="47"/>
      <c r="DN15" s="47"/>
      <c r="DO15" s="47"/>
      <c r="DP15" s="47"/>
      <c r="DQ15" s="47"/>
      <c r="DR15" s="47"/>
      <c r="DS15" s="47"/>
      <c r="DT15" s="47"/>
      <c r="DU15" s="47"/>
      <c r="DV15" s="47"/>
      <c r="DW15" s="47"/>
      <c r="DX15" s="47"/>
      <c r="DY15" s="47"/>
      <c r="DZ15" s="47"/>
      <c r="EA15" s="47"/>
      <c r="EB15" s="47"/>
      <c r="EC15" s="47"/>
      <c r="ED15" s="47"/>
      <c r="EE15" s="47"/>
      <c r="EF15" s="47"/>
      <c r="EG15" s="47"/>
      <c r="EH15" s="47"/>
      <c r="EI15" s="47"/>
      <c r="EJ15" s="47"/>
      <c r="EK15" s="47"/>
      <c r="EL15" s="47"/>
      <c r="EM15" s="47"/>
      <c r="EN15" s="47"/>
      <c r="EO15" s="47"/>
      <c r="EP15" s="47"/>
      <c r="EQ15" s="47"/>
      <c r="ER15" s="47"/>
      <c r="ES15" s="47"/>
      <c r="ET15" s="47"/>
      <c r="EU15" s="47"/>
      <c r="EV15" s="47"/>
      <c r="EW15" s="47"/>
      <c r="EX15" s="47"/>
      <c r="EY15" s="47"/>
      <c r="EZ15" s="47"/>
      <c r="FA15" s="47"/>
      <c r="FB15" s="47"/>
      <c r="FC15" s="47"/>
      <c r="FD15" s="47"/>
      <c r="FE15" s="47"/>
      <c r="FF15" s="47"/>
      <c r="FG15" s="47"/>
      <c r="FH15" s="47"/>
      <c r="FI15" s="47"/>
      <c r="FJ15" s="47"/>
      <c r="FK15" s="47"/>
      <c r="FL15" s="47"/>
      <c r="FM15" s="47"/>
      <c r="FN15" s="47"/>
      <c r="FO15" s="47"/>
      <c r="FP15" s="47"/>
      <c r="FQ15" s="47"/>
      <c r="FR15" s="47"/>
      <c r="FS15" s="47"/>
      <c r="FT15" s="47"/>
      <c r="FU15" s="47"/>
      <c r="FV15" s="47"/>
      <c r="FW15" s="47"/>
      <c r="FX15" s="47"/>
      <c r="FY15" s="47"/>
      <c r="FZ15" s="47"/>
      <c r="GA15" s="47"/>
      <c r="GB15" s="47"/>
      <c r="GC15" s="47"/>
      <c r="GD15" s="47"/>
      <c r="GE15" s="47"/>
      <c r="GF15" s="47"/>
      <c r="GG15" s="47"/>
      <c r="GH15" s="47"/>
      <c r="GI15" s="47"/>
      <c r="GJ15" s="47"/>
      <c r="GK15" s="47"/>
      <c r="GL15" s="47"/>
      <c r="GM15" s="47"/>
      <c r="GN15" s="47"/>
      <c r="GO15" s="47"/>
      <c r="GP15" s="47"/>
      <c r="GQ15" s="47"/>
      <c r="GR15" s="47"/>
      <c r="GS15" s="47"/>
      <c r="GT15" s="47"/>
      <c r="GU15" s="47"/>
      <c r="GV15" s="47"/>
      <c r="GW15" s="47"/>
      <c r="GX15" s="47"/>
      <c r="GY15" s="47"/>
      <c r="GZ15" s="47"/>
      <c r="HA15" s="47"/>
      <c r="HB15" s="47"/>
      <c r="HC15" s="47"/>
      <c r="HD15" s="47"/>
      <c r="HE15" s="47"/>
      <c r="HF15" s="47"/>
      <c r="HG15" s="47"/>
      <c r="HH15" s="47"/>
      <c r="HI15" s="47"/>
      <c r="HJ15" s="47"/>
      <c r="HK15" s="47"/>
      <c r="HL15" s="47"/>
      <c r="HM15" s="47"/>
      <c r="HN15" s="47"/>
      <c r="HO15" s="47"/>
      <c r="HP15" s="47"/>
      <c r="HQ15" s="47"/>
      <c r="HR15" s="47"/>
      <c r="HS15" s="47"/>
      <c r="HT15" s="47"/>
      <c r="HU15" s="47"/>
    </row>
    <row r="16" spans="1:229" ht="12" customHeight="1" x14ac:dyDescent="0.25">
      <c r="A16"/>
      <c r="B16"/>
      <c r="C16"/>
      <c r="D16" s="277"/>
      <c r="E16" s="277"/>
      <c r="F16" s="277"/>
      <c r="G16" s="277"/>
      <c r="H16" s="277"/>
      <c r="I16" s="277"/>
      <c r="J16" s="277"/>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50"/>
      <c r="AW16" s="50"/>
      <c r="AX16" s="50"/>
      <c r="AY16" s="50"/>
      <c r="AZ16" s="50"/>
      <c r="BA16" s="50"/>
      <c r="BB16" s="50"/>
      <c r="BC16" s="50"/>
      <c r="BD16" s="46"/>
      <c r="BE16" s="46"/>
      <c r="BF16" s="46"/>
      <c r="BG16" s="46"/>
      <c r="BH16" s="47"/>
      <c r="BI16" s="47"/>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c r="CQ16" s="47"/>
      <c r="CR16" s="47"/>
      <c r="CS16" s="47"/>
      <c r="CT16" s="47"/>
      <c r="CU16" s="47"/>
      <c r="CV16" s="47"/>
      <c r="CW16" s="47"/>
      <c r="CX16" s="47"/>
      <c r="CY16" s="47"/>
      <c r="CZ16" s="47"/>
      <c r="DA16" s="47"/>
      <c r="DB16" s="47"/>
      <c r="DC16" s="47"/>
      <c r="DD16" s="47"/>
      <c r="DE16" s="47"/>
      <c r="DF16" s="47"/>
      <c r="DG16" s="47"/>
      <c r="DH16" s="47"/>
      <c r="DI16" s="47"/>
      <c r="DJ16" s="47"/>
      <c r="DK16" s="47"/>
      <c r="DL16" s="47"/>
      <c r="DM16" s="47"/>
      <c r="DN16" s="47"/>
      <c r="DO16" s="47"/>
      <c r="DP16" s="47"/>
      <c r="DQ16" s="47"/>
      <c r="DR16" s="47"/>
      <c r="DS16" s="47"/>
      <c r="DT16" s="47"/>
      <c r="DU16" s="47"/>
      <c r="DV16" s="47"/>
      <c r="DW16" s="47"/>
      <c r="DX16" s="47"/>
      <c r="DY16" s="47"/>
      <c r="DZ16" s="47"/>
      <c r="EA16" s="47"/>
      <c r="EB16" s="47"/>
      <c r="EC16" s="47"/>
      <c r="ED16" s="47"/>
      <c r="EE16" s="47"/>
      <c r="EF16" s="47"/>
      <c r="EG16" s="47"/>
      <c r="EH16" s="47"/>
      <c r="EI16" s="47"/>
      <c r="EJ16" s="47"/>
      <c r="EK16" s="47"/>
      <c r="EL16" s="47"/>
      <c r="EM16" s="47"/>
      <c r="EN16" s="47"/>
      <c r="EO16" s="47"/>
      <c r="EP16" s="47"/>
      <c r="EQ16" s="47"/>
      <c r="ER16" s="47"/>
      <c r="ES16" s="47"/>
      <c r="ET16" s="47"/>
      <c r="EU16" s="47"/>
      <c r="EV16" s="47"/>
      <c r="EW16" s="47"/>
      <c r="EX16" s="47"/>
      <c r="EY16" s="47"/>
      <c r="EZ16" s="47"/>
      <c r="FA16" s="47"/>
      <c r="FB16" s="47"/>
      <c r="FC16" s="47"/>
      <c r="FD16" s="47"/>
      <c r="FE16" s="47"/>
      <c r="FF16" s="47"/>
      <c r="FG16" s="47"/>
      <c r="FH16" s="47"/>
      <c r="FI16" s="47"/>
      <c r="FJ16" s="47"/>
      <c r="FK16" s="47"/>
      <c r="FL16" s="47"/>
      <c r="FM16" s="47"/>
      <c r="FN16" s="47"/>
      <c r="FO16" s="47"/>
      <c r="FP16" s="47"/>
      <c r="FQ16" s="47"/>
      <c r="FR16" s="47"/>
      <c r="FS16" s="47"/>
      <c r="FT16" s="47"/>
      <c r="FU16" s="47"/>
      <c r="FV16" s="47"/>
      <c r="FW16" s="47"/>
      <c r="FX16" s="47"/>
      <c r="FY16" s="47"/>
      <c r="FZ16" s="47"/>
      <c r="GA16" s="47"/>
      <c r="GB16" s="47"/>
      <c r="GC16" s="47"/>
      <c r="GD16" s="47"/>
      <c r="GE16" s="47"/>
      <c r="GF16" s="47"/>
      <c r="GG16" s="47"/>
      <c r="GH16" s="47"/>
      <c r="GI16" s="47"/>
      <c r="GJ16" s="47"/>
      <c r="GK16" s="47"/>
      <c r="GL16" s="47"/>
      <c r="GM16" s="47"/>
      <c r="GN16" s="47"/>
      <c r="GO16" s="47"/>
      <c r="GP16" s="47"/>
      <c r="GQ16" s="47"/>
      <c r="GR16" s="47"/>
      <c r="GS16" s="47"/>
      <c r="GT16" s="47"/>
      <c r="GU16" s="47"/>
      <c r="GV16" s="47"/>
      <c r="GW16" s="47"/>
      <c r="GX16" s="47"/>
      <c r="GY16" s="47"/>
      <c r="GZ16" s="47"/>
      <c r="HA16" s="47"/>
      <c r="HB16" s="47"/>
      <c r="HC16" s="47"/>
      <c r="HD16" s="47"/>
      <c r="HE16" s="47"/>
      <c r="HF16" s="47"/>
      <c r="HG16" s="47"/>
      <c r="HH16" s="47"/>
      <c r="HI16" s="47"/>
      <c r="HJ16" s="47"/>
      <c r="HK16" s="47"/>
      <c r="HL16" s="47"/>
      <c r="HM16" s="47"/>
      <c r="HN16" s="47"/>
      <c r="HO16" s="47"/>
      <c r="HP16" s="47"/>
      <c r="HQ16" s="47"/>
      <c r="HR16" s="47"/>
      <c r="HS16" s="47"/>
      <c r="HT16" s="47"/>
      <c r="HU16" s="47"/>
    </row>
    <row r="17" spans="1:229" ht="15" customHeight="1" x14ac:dyDescent="0.25">
      <c r="A17"/>
      <c r="B17"/>
      <c r="C17"/>
      <c r="D17" s="288" t="s">
        <v>4</v>
      </c>
      <c r="E17" s="288"/>
      <c r="F17" s="288"/>
      <c r="G17" s="288"/>
      <c r="H17" s="288"/>
      <c r="I17" s="288"/>
      <c r="J17" s="288"/>
      <c r="K17" s="288"/>
      <c r="L17" s="288"/>
      <c r="M17" s="288"/>
      <c r="N17" s="288"/>
      <c r="O17" s="288"/>
      <c r="P17"/>
      <c r="Q17" s="51"/>
      <c r="R17" s="51"/>
      <c r="S17" s="288" t="s">
        <v>8</v>
      </c>
      <c r="T17" s="288"/>
      <c r="U17" s="288"/>
      <c r="V17" s="288"/>
      <c r="W17" s="288"/>
      <c r="X17" s="288"/>
      <c r="Y17" s="288"/>
      <c r="Z17" s="288"/>
      <c r="AA17" s="288"/>
      <c r="AB17" s="288"/>
      <c r="AC17" s="288"/>
      <c r="AD17" s="288"/>
      <c r="AE17"/>
      <c r="AF17"/>
      <c r="AG17" s="51"/>
      <c r="AH17" s="288" t="s">
        <v>5</v>
      </c>
      <c r="AI17" s="288"/>
      <c r="AJ17" s="288"/>
      <c r="AK17" s="288"/>
      <c r="AL17" s="288"/>
      <c r="AM17" s="288"/>
      <c r="AN17" s="288"/>
      <c r="AO17" s="288"/>
      <c r="AP17" s="288"/>
      <c r="AQ17" s="288"/>
      <c r="AR17" s="288"/>
      <c r="AS17" s="288"/>
      <c r="AT17"/>
      <c r="AU17" s="51"/>
      <c r="AV17" s="46"/>
      <c r="AW17" s="46"/>
      <c r="AX17" s="46"/>
      <c r="AY17" s="50"/>
      <c r="AZ17" s="50"/>
      <c r="BA17" s="50"/>
      <c r="BB17" s="50"/>
      <c r="BC17" s="50"/>
      <c r="BD17" s="46"/>
      <c r="BE17" s="46"/>
      <c r="BF17" s="46"/>
      <c r="BG17" s="46"/>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row>
    <row r="18" spans="1:229" ht="15" customHeight="1" thickTop="1" thickBot="1" x14ac:dyDescent="0.3">
      <c r="A18"/>
      <c r="B18"/>
      <c r="C18"/>
      <c r="D18" s="288"/>
      <c r="E18" s="288"/>
      <c r="F18" s="288"/>
      <c r="G18" s="288"/>
      <c r="H18" s="288"/>
      <c r="I18" s="288"/>
      <c r="J18" s="288"/>
      <c r="K18" s="288"/>
      <c r="L18" s="288"/>
      <c r="M18" s="288"/>
      <c r="N18" s="288"/>
      <c r="O18" s="288"/>
      <c r="P18"/>
      <c r="Q18" s="51"/>
      <c r="R18" s="51"/>
      <c r="S18" s="288"/>
      <c r="T18" s="288"/>
      <c r="U18" s="288"/>
      <c r="V18" s="288"/>
      <c r="W18" s="288"/>
      <c r="X18" s="288"/>
      <c r="Y18" s="288"/>
      <c r="Z18" s="288"/>
      <c r="AA18" s="288"/>
      <c r="AB18" s="288"/>
      <c r="AC18" s="288"/>
      <c r="AD18" s="288"/>
      <c r="AE18"/>
      <c r="AF18"/>
      <c r="AG18" s="51"/>
      <c r="AH18" s="288"/>
      <c r="AI18" s="288"/>
      <c r="AJ18" s="288"/>
      <c r="AK18" s="288"/>
      <c r="AL18" s="288"/>
      <c r="AM18" s="288"/>
      <c r="AN18" s="288"/>
      <c r="AO18" s="288"/>
      <c r="AP18" s="288"/>
      <c r="AQ18" s="288"/>
      <c r="AR18" s="288"/>
      <c r="AS18" s="288"/>
      <c r="AT18"/>
      <c r="AU18" s="51"/>
      <c r="AV18" s="46"/>
      <c r="AW18" s="46"/>
      <c r="AX18" s="46"/>
      <c r="AY18" s="50"/>
      <c r="AZ18" s="50"/>
      <c r="BA18" s="50"/>
      <c r="BB18" s="50"/>
      <c r="BC18" s="50"/>
      <c r="BD18" s="46"/>
      <c r="BE18" s="46"/>
      <c r="BF18" s="46"/>
      <c r="BG18" s="46"/>
      <c r="BH18" s="47"/>
      <c r="BI18" s="47"/>
      <c r="BJ18" s="47"/>
      <c r="BK18" s="47"/>
      <c r="BL18" s="47"/>
      <c r="BM18" s="46"/>
      <c r="BN18" s="46"/>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row>
    <row r="19" spans="1:229" ht="15" customHeight="1" thickTop="1" thickBot="1" x14ac:dyDescent="0.3">
      <c r="A19"/>
      <c r="B19"/>
      <c r="C19"/>
      <c r="D19" s="291" t="s">
        <v>6</v>
      </c>
      <c r="E19" s="291"/>
      <c r="F19" s="291"/>
      <c r="G19" s="291"/>
      <c r="H19" s="291"/>
      <c r="I19" s="291"/>
      <c r="J19" s="291"/>
      <c r="K19" s="291"/>
      <c r="L19" s="291"/>
      <c r="M19" s="292"/>
      <c r="N19" s="293"/>
      <c r="O19" s="293"/>
      <c r="P19"/>
      <c r="Q19" s="52"/>
      <c r="R19" s="52"/>
      <c r="S19" s="294" t="s">
        <v>112</v>
      </c>
      <c r="T19" s="294"/>
      <c r="U19" s="294"/>
      <c r="V19" s="294"/>
      <c r="W19" s="294"/>
      <c r="X19" s="294"/>
      <c r="Y19" s="294"/>
      <c r="Z19" s="294"/>
      <c r="AA19" s="294"/>
      <c r="AB19" s="53"/>
      <c r="AC19" s="293"/>
      <c r="AD19" s="293"/>
      <c r="AE19"/>
      <c r="AF19"/>
      <c r="AG19" s="52"/>
      <c r="AH19" s="291" t="s">
        <v>15</v>
      </c>
      <c r="AI19" s="291"/>
      <c r="AJ19" s="291"/>
      <c r="AK19" s="291"/>
      <c r="AL19" s="291"/>
      <c r="AM19" s="291"/>
      <c r="AN19" s="291"/>
      <c r="AO19" s="291"/>
      <c r="AP19" s="291"/>
      <c r="AQ19" s="53"/>
      <c r="AR19" s="293"/>
      <c r="AS19" s="293"/>
      <c r="AT19"/>
      <c r="AU19"/>
      <c r="AV19" s="287" t="e">
        <f>VLOOKUP(N19,Liste!$A:$B,2,0)</f>
        <v>#N/A</v>
      </c>
      <c r="AW19" s="287"/>
      <c r="AX19" s="54" t="e">
        <f>VLOOKUP(#REF!,Liste!$A:$B,2,0)</f>
        <v>#REF!</v>
      </c>
      <c r="AY19" s="50"/>
      <c r="AZ19" s="50"/>
      <c r="BA19" s="50"/>
      <c r="BB19" s="50"/>
      <c r="BC19" s="50"/>
      <c r="BD19" s="46"/>
      <c r="BE19" s="46"/>
      <c r="BF19" s="46"/>
      <c r="BG19" s="46"/>
      <c r="BH19" s="47"/>
      <c r="BI19" s="47"/>
      <c r="BJ19" s="47"/>
      <c r="BK19" s="47"/>
      <c r="BL19" s="47"/>
      <c r="BM19" s="46"/>
      <c r="BN19" s="46"/>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row>
    <row r="20" spans="1:229" ht="15" customHeight="1" thickTop="1" x14ac:dyDescent="0.25">
      <c r="A20"/>
      <c r="B20"/>
      <c r="C20"/>
      <c r="D20" s="291"/>
      <c r="E20" s="291"/>
      <c r="F20" s="291"/>
      <c r="G20" s="291"/>
      <c r="H20" s="291"/>
      <c r="I20" s="291"/>
      <c r="J20" s="291"/>
      <c r="K20" s="291"/>
      <c r="L20" s="291"/>
      <c r="M20" s="292"/>
      <c r="N20" s="281"/>
      <c r="O20" s="281"/>
      <c r="P20"/>
      <c r="Q20" s="52"/>
      <c r="R20" s="52"/>
      <c r="S20" s="294"/>
      <c r="T20" s="294"/>
      <c r="U20" s="294"/>
      <c r="V20" s="294"/>
      <c r="W20" s="294"/>
      <c r="X20" s="294"/>
      <c r="Y20" s="294"/>
      <c r="Z20" s="294"/>
      <c r="AA20" s="294"/>
      <c r="AB20" s="55"/>
      <c r="AC20" s="281"/>
      <c r="AD20" s="281"/>
      <c r="AE20"/>
      <c r="AF20"/>
      <c r="AG20" s="52"/>
      <c r="AH20" s="291"/>
      <c r="AI20" s="291"/>
      <c r="AJ20" s="291"/>
      <c r="AK20" s="291"/>
      <c r="AL20" s="291"/>
      <c r="AM20" s="291"/>
      <c r="AN20" s="291"/>
      <c r="AO20" s="291"/>
      <c r="AP20" s="291"/>
      <c r="AQ20" s="56"/>
      <c r="AR20" s="281"/>
      <c r="AS20" s="281"/>
      <c r="AT20"/>
      <c r="AU20"/>
      <c r="AV20" s="287"/>
      <c r="AW20" s="287"/>
      <c r="AX20" s="54"/>
      <c r="AY20" s="50"/>
      <c r="AZ20" s="50"/>
      <c r="BA20" s="50"/>
      <c r="BB20" s="50"/>
      <c r="BC20" s="50"/>
      <c r="BD20" s="46"/>
      <c r="BE20" s="46"/>
      <c r="BF20" s="46"/>
      <c r="BG20" s="46"/>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row>
    <row r="21" spans="1:229" ht="15" customHeight="1" x14ac:dyDescent="0.25">
      <c r="A21"/>
      <c r="B21"/>
      <c r="C21"/>
      <c r="D21" s="280" t="s">
        <v>10</v>
      </c>
      <c r="E21" s="280"/>
      <c r="F21" s="280"/>
      <c r="G21" s="280"/>
      <c r="H21" s="280"/>
      <c r="I21" s="280"/>
      <c r="J21" s="280"/>
      <c r="K21" s="280"/>
      <c r="L21" s="280"/>
      <c r="M21" s="290"/>
      <c r="N21" s="281"/>
      <c r="O21" s="281"/>
      <c r="P21"/>
      <c r="Q21" s="49"/>
      <c r="R21" s="49"/>
      <c r="S21" s="280" t="s">
        <v>113</v>
      </c>
      <c r="T21" s="280"/>
      <c r="U21" s="280"/>
      <c r="V21" s="280"/>
      <c r="W21" s="280"/>
      <c r="X21" s="280"/>
      <c r="Y21" s="280"/>
      <c r="Z21" s="280"/>
      <c r="AA21" s="280"/>
      <c r="AB21" s="57"/>
      <c r="AC21" s="281"/>
      <c r="AD21" s="281"/>
      <c r="AE21"/>
      <c r="AF21"/>
      <c r="AG21"/>
      <c r="AH21" s="286" t="s">
        <v>13</v>
      </c>
      <c r="AI21" s="286"/>
      <c r="AJ21" s="286"/>
      <c r="AK21" s="286"/>
      <c r="AL21" s="286"/>
      <c r="AM21" s="286"/>
      <c r="AN21" s="286"/>
      <c r="AO21" s="286"/>
      <c r="AP21" s="286"/>
      <c r="AQ21" s="55"/>
      <c r="AR21" s="281"/>
      <c r="AS21" s="281"/>
      <c r="AT21"/>
      <c r="AU21"/>
      <c r="AV21" s="287" t="e">
        <f>VLOOKUP(N21,Liste!$A:$B,2,0)</f>
        <v>#N/A</v>
      </c>
      <c r="AW21" s="287"/>
      <c r="AX21" s="54" t="e">
        <f>VLOOKUP(AC21,Liste!$A:$B,2,0)</f>
        <v>#N/A</v>
      </c>
      <c r="AY21" s="50"/>
      <c r="AZ21" s="50"/>
      <c r="BA21" s="50"/>
      <c r="BB21" s="50"/>
      <c r="BC21" s="50"/>
      <c r="BD21" s="46"/>
      <c r="BE21" s="46"/>
      <c r="BF21" s="46"/>
      <c r="BG21" s="46"/>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row>
    <row r="22" spans="1:229" ht="15" customHeight="1" x14ac:dyDescent="0.25">
      <c r="A22"/>
      <c r="B22"/>
      <c r="C22"/>
      <c r="D22" s="280"/>
      <c r="E22" s="280"/>
      <c r="F22" s="280"/>
      <c r="G22" s="280"/>
      <c r="H22" s="280"/>
      <c r="I22" s="280"/>
      <c r="J22" s="280"/>
      <c r="K22" s="280"/>
      <c r="L22" s="280"/>
      <c r="M22" s="290"/>
      <c r="N22" s="281"/>
      <c r="O22" s="281"/>
      <c r="P22"/>
      <c r="Q22" s="49"/>
      <c r="R22" s="49"/>
      <c r="S22" s="280"/>
      <c r="T22" s="280"/>
      <c r="U22" s="280"/>
      <c r="V22" s="280"/>
      <c r="W22" s="280"/>
      <c r="X22" s="280"/>
      <c r="Y22" s="280"/>
      <c r="Z22" s="280"/>
      <c r="AA22" s="280"/>
      <c r="AB22" s="56"/>
      <c r="AC22" s="281"/>
      <c r="AD22" s="281"/>
      <c r="AE22"/>
      <c r="AF22"/>
      <c r="AG22"/>
      <c r="AH22" s="286"/>
      <c r="AI22" s="286"/>
      <c r="AJ22" s="286"/>
      <c r="AK22" s="286"/>
      <c r="AL22" s="286"/>
      <c r="AM22" s="286"/>
      <c r="AN22" s="286"/>
      <c r="AO22" s="286"/>
      <c r="AP22" s="286"/>
      <c r="AQ22" s="56"/>
      <c r="AR22" s="281"/>
      <c r="AS22" s="281"/>
      <c r="AT22"/>
      <c r="AU22"/>
      <c r="AV22" s="287"/>
      <c r="AW22" s="287"/>
      <c r="AX22" s="54"/>
      <c r="AY22" s="50"/>
      <c r="AZ22" s="50"/>
      <c r="BA22" s="50"/>
      <c r="BB22" s="50"/>
      <c r="BC22" s="50"/>
      <c r="BD22" s="46"/>
      <c r="BE22" s="46"/>
      <c r="BF22" s="46"/>
      <c r="BG22" s="46"/>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row>
    <row r="23" spans="1:229" ht="15" customHeight="1" x14ac:dyDescent="0.25">
      <c r="A23"/>
      <c r="B23"/>
      <c r="C23"/>
      <c r="D23" s="280" t="s">
        <v>11</v>
      </c>
      <c r="E23" s="280"/>
      <c r="F23" s="280"/>
      <c r="G23" s="280"/>
      <c r="H23" s="280"/>
      <c r="I23" s="280"/>
      <c r="J23" s="280"/>
      <c r="K23" s="280"/>
      <c r="L23" s="280"/>
      <c r="M23" s="290"/>
      <c r="N23" s="281"/>
      <c r="O23" s="281"/>
      <c r="P23"/>
      <c r="Q23" s="49"/>
      <c r="R23" s="49"/>
      <c r="S23" s="280" t="s">
        <v>114</v>
      </c>
      <c r="T23" s="280"/>
      <c r="U23" s="280"/>
      <c r="V23" s="280"/>
      <c r="W23" s="280"/>
      <c r="X23" s="280"/>
      <c r="Y23" s="280"/>
      <c r="Z23" s="280"/>
      <c r="AA23" s="280"/>
      <c r="AB23" s="57"/>
      <c r="AC23" s="281"/>
      <c r="AD23" s="281"/>
      <c r="AE23"/>
      <c r="AF23"/>
      <c r="AG23"/>
      <c r="AH23" s="280" t="s">
        <v>115</v>
      </c>
      <c r="AI23" s="280"/>
      <c r="AJ23" s="280"/>
      <c r="AK23" s="280"/>
      <c r="AL23" s="280"/>
      <c r="AM23" s="280"/>
      <c r="AN23" s="280"/>
      <c r="AO23" s="280"/>
      <c r="AP23" s="280"/>
      <c r="AQ23" s="55"/>
      <c r="AR23" s="281"/>
      <c r="AS23" s="281"/>
      <c r="AT23"/>
      <c r="AU23"/>
      <c r="AV23" s="287" t="e">
        <f>VLOOKUP(N23,Liste!$A:$B,2,0)</f>
        <v>#N/A</v>
      </c>
      <c r="AW23" s="287"/>
      <c r="AX23" s="54"/>
      <c r="AY23" s="50"/>
      <c r="AZ23" s="50"/>
      <c r="BA23" s="50"/>
      <c r="BB23" s="50"/>
      <c r="BC23" s="50"/>
      <c r="BD23" s="46"/>
      <c r="BE23" s="46"/>
      <c r="BF23" s="46"/>
      <c r="BG23" s="46"/>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row>
    <row r="24" spans="1:229" ht="15" customHeight="1" thickBot="1" x14ac:dyDescent="0.3">
      <c r="A24"/>
      <c r="B24"/>
      <c r="C24"/>
      <c r="D24" s="280"/>
      <c r="E24" s="280"/>
      <c r="F24" s="280"/>
      <c r="G24" s="280"/>
      <c r="H24" s="280"/>
      <c r="I24" s="280"/>
      <c r="J24" s="280"/>
      <c r="K24" s="280"/>
      <c r="L24" s="280"/>
      <c r="M24" s="290"/>
      <c r="N24" s="281"/>
      <c r="O24" s="281"/>
      <c r="P24"/>
      <c r="Q24" s="49"/>
      <c r="R24" s="49"/>
      <c r="S24" s="280"/>
      <c r="T24" s="280"/>
      <c r="U24" s="280"/>
      <c r="V24" s="280"/>
      <c r="W24" s="280"/>
      <c r="X24" s="280"/>
      <c r="Y24" s="280"/>
      <c r="Z24" s="280"/>
      <c r="AA24" s="280"/>
      <c r="AB24" s="56"/>
      <c r="AC24" s="281"/>
      <c r="AD24" s="281"/>
      <c r="AE24"/>
      <c r="AF24"/>
      <c r="AG24"/>
      <c r="AH24" s="282"/>
      <c r="AI24" s="282"/>
      <c r="AJ24" s="282"/>
      <c r="AK24" s="282"/>
      <c r="AL24" s="282"/>
      <c r="AM24" s="282"/>
      <c r="AN24" s="282"/>
      <c r="AO24" s="282"/>
      <c r="AP24" s="282"/>
      <c r="AQ24" s="58"/>
      <c r="AR24" s="283"/>
      <c r="AS24" s="283"/>
      <c r="AT24"/>
      <c r="AU24"/>
      <c r="AV24" s="287"/>
      <c r="AW24" s="287"/>
      <c r="AX24" s="54"/>
      <c r="AY24" s="50"/>
      <c r="AZ24" s="50"/>
      <c r="BA24" s="50"/>
      <c r="BB24" s="50"/>
      <c r="BC24" s="50"/>
      <c r="BD24" s="46"/>
      <c r="BE24" s="46"/>
      <c r="BF24" s="46"/>
      <c r="BG24" s="46"/>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row>
    <row r="25" spans="1:229" ht="15" customHeight="1" x14ac:dyDescent="0.25">
      <c r="A25"/>
      <c r="B25"/>
      <c r="C25"/>
      <c r="D25" s="280" t="s">
        <v>12</v>
      </c>
      <c r="E25" s="280"/>
      <c r="F25" s="280"/>
      <c r="G25" s="280"/>
      <c r="H25" s="280"/>
      <c r="I25" s="280"/>
      <c r="J25" s="280"/>
      <c r="K25" s="280"/>
      <c r="L25" s="280"/>
      <c r="M25" s="290"/>
      <c r="N25" s="281"/>
      <c r="O25" s="281"/>
      <c r="P25"/>
      <c r="Q25" s="49"/>
      <c r="R25" s="49"/>
      <c r="S25" s="280" t="s">
        <v>116</v>
      </c>
      <c r="T25" s="280"/>
      <c r="U25" s="280"/>
      <c r="V25" s="280"/>
      <c r="W25" s="280"/>
      <c r="X25" s="280"/>
      <c r="Y25" s="280"/>
      <c r="Z25" s="280"/>
      <c r="AA25" s="280"/>
      <c r="AB25" s="57"/>
      <c r="AC25" s="281"/>
      <c r="AD25" s="281"/>
      <c r="AE25"/>
      <c r="AF25"/>
      <c r="AG25"/>
      <c r="AH25"/>
      <c r="AI25"/>
      <c r="AJ25"/>
      <c r="AK25"/>
      <c r="AL25"/>
      <c r="AM25"/>
      <c r="AN25"/>
      <c r="AO25"/>
      <c r="AP25"/>
      <c r="AQ25"/>
      <c r="AR25"/>
      <c r="AS25"/>
      <c r="AT25"/>
      <c r="AU25"/>
      <c r="AV25" s="287" t="e">
        <f>VLOOKUP(N25,Liste!$A:$B,2,0)</f>
        <v>#N/A</v>
      </c>
      <c r="AW25" s="287"/>
      <c r="AX25" s="54"/>
      <c r="AY25" s="50"/>
      <c r="AZ25" s="50"/>
      <c r="BA25" s="50"/>
      <c r="BB25" s="50"/>
      <c r="BC25" s="50"/>
      <c r="BD25" s="46"/>
      <c r="BE25" s="46"/>
      <c r="BF25" s="46"/>
      <c r="BG25" s="46"/>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row>
    <row r="26" spans="1:229" ht="15" customHeight="1" x14ac:dyDescent="0.25">
      <c r="A26"/>
      <c r="B26"/>
      <c r="C26"/>
      <c r="D26" s="280"/>
      <c r="E26" s="280"/>
      <c r="F26" s="280"/>
      <c r="G26" s="280"/>
      <c r="H26" s="280"/>
      <c r="I26" s="280"/>
      <c r="J26" s="280"/>
      <c r="K26" s="280"/>
      <c r="L26" s="280"/>
      <c r="M26" s="290"/>
      <c r="N26" s="281"/>
      <c r="O26" s="281"/>
      <c r="P26"/>
      <c r="Q26" s="49"/>
      <c r="R26" s="49"/>
      <c r="S26" s="280"/>
      <c r="T26" s="280"/>
      <c r="U26" s="280"/>
      <c r="V26" s="280"/>
      <c r="W26" s="280"/>
      <c r="X26" s="280"/>
      <c r="Y26" s="280"/>
      <c r="Z26" s="280"/>
      <c r="AA26" s="280"/>
      <c r="AB26" s="56"/>
      <c r="AC26" s="281"/>
      <c r="AD26" s="281"/>
      <c r="AE26"/>
      <c r="AF26"/>
      <c r="AG26"/>
      <c r="AH26"/>
      <c r="AI26"/>
      <c r="AJ26"/>
      <c r="AK26"/>
      <c r="AL26"/>
      <c r="AM26"/>
      <c r="AN26"/>
      <c r="AO26"/>
      <c r="AP26"/>
      <c r="AQ26"/>
      <c r="AR26"/>
      <c r="AS26"/>
      <c r="AT26"/>
      <c r="AU26"/>
      <c r="AV26" s="287"/>
      <c r="AW26" s="287"/>
      <c r="AX26" s="54"/>
      <c r="AY26" s="50"/>
      <c r="AZ26" s="50"/>
      <c r="BA26" s="50"/>
      <c r="BB26" s="50"/>
      <c r="BC26" s="50"/>
      <c r="BD26" s="46"/>
      <c r="BE26" s="46"/>
      <c r="BF26" s="46"/>
      <c r="BG26" s="46"/>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row>
    <row r="27" spans="1:229" ht="15" customHeight="1" x14ac:dyDescent="0.25">
      <c r="A27"/>
      <c r="B27"/>
      <c r="C27"/>
      <c r="D27" s="280" t="s">
        <v>117</v>
      </c>
      <c r="E27" s="280"/>
      <c r="F27" s="280"/>
      <c r="G27" s="280"/>
      <c r="H27" s="280"/>
      <c r="I27" s="280"/>
      <c r="J27" s="280"/>
      <c r="K27" s="280"/>
      <c r="L27" s="280"/>
      <c r="M27" s="290"/>
      <c r="N27" s="281"/>
      <c r="O27" s="281"/>
      <c r="P27"/>
      <c r="Q27" s="49"/>
      <c r="R27" s="49"/>
      <c r="S27" s="280" t="s">
        <v>118</v>
      </c>
      <c r="T27" s="280"/>
      <c r="U27" s="280"/>
      <c r="V27" s="280"/>
      <c r="W27" s="280"/>
      <c r="X27" s="280"/>
      <c r="Y27" s="280"/>
      <c r="Z27" s="280"/>
      <c r="AA27" s="280"/>
      <c r="AB27" s="57"/>
      <c r="AC27" s="281"/>
      <c r="AD27" s="281"/>
      <c r="AE27"/>
      <c r="AF27"/>
      <c r="AG27"/>
      <c r="AH27"/>
      <c r="AI27"/>
      <c r="AJ27"/>
      <c r="AK27"/>
      <c r="AL27"/>
      <c r="AM27"/>
      <c r="AN27"/>
      <c r="AO27"/>
      <c r="AP27"/>
      <c r="AQ27"/>
      <c r="AR27"/>
      <c r="AS27"/>
      <c r="AT27"/>
      <c r="AU27"/>
      <c r="AV27" s="287" t="e">
        <f>VLOOKUP(N27,Liste!$A:$B,2,0)</f>
        <v>#N/A</v>
      </c>
      <c r="AW27" s="287"/>
      <c r="AX27" s="54"/>
      <c r="AY27" s="54"/>
      <c r="AZ27" s="46"/>
      <c r="BA27" s="46"/>
      <c r="BB27" s="46"/>
      <c r="BC27" s="46"/>
      <c r="BD27" s="46"/>
      <c r="BE27" s="46"/>
      <c r="BF27" s="46"/>
      <c r="BG27" s="46"/>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row>
    <row r="28" spans="1:229" ht="15" customHeight="1" x14ac:dyDescent="0.25">
      <c r="A28"/>
      <c r="B28"/>
      <c r="C28"/>
      <c r="D28" s="280"/>
      <c r="E28" s="280"/>
      <c r="F28" s="280"/>
      <c r="G28" s="280"/>
      <c r="H28" s="280"/>
      <c r="I28" s="280"/>
      <c r="J28" s="280"/>
      <c r="K28" s="280"/>
      <c r="L28" s="280"/>
      <c r="M28" s="290"/>
      <c r="N28" s="281"/>
      <c r="O28" s="281"/>
      <c r="P28"/>
      <c r="Q28" s="49"/>
      <c r="R28" s="49"/>
      <c r="S28" s="280"/>
      <c r="T28" s="280"/>
      <c r="U28" s="280"/>
      <c r="V28" s="280"/>
      <c r="W28" s="280"/>
      <c r="X28" s="280"/>
      <c r="Y28" s="280"/>
      <c r="Z28" s="280"/>
      <c r="AA28" s="280"/>
      <c r="AB28" s="56"/>
      <c r="AC28" s="281"/>
      <c r="AD28" s="281"/>
      <c r="AE28"/>
      <c r="AF28"/>
      <c r="AG28"/>
      <c r="AH28"/>
      <c r="AI28"/>
      <c r="AJ28"/>
      <c r="AK28"/>
      <c r="AL28"/>
      <c r="AM28"/>
      <c r="AN28"/>
      <c r="AO28"/>
      <c r="AP28"/>
      <c r="AQ28"/>
      <c r="AR28"/>
      <c r="AS28"/>
      <c r="AT28"/>
      <c r="AU28"/>
      <c r="AV28" s="287"/>
      <c r="AW28" s="287"/>
      <c r="AX28" s="54"/>
      <c r="AY28" s="54"/>
      <c r="AZ28" s="46"/>
      <c r="BA28" s="46"/>
      <c r="BB28" s="46"/>
      <c r="BC28" s="46"/>
      <c r="BD28" s="46"/>
      <c r="BE28" s="46"/>
      <c r="BF28" s="46"/>
      <c r="BG28" s="46"/>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row>
    <row r="29" spans="1:229" ht="15" customHeight="1" x14ac:dyDescent="0.25">
      <c r="A29"/>
      <c r="B29"/>
      <c r="C29"/>
      <c r="D29" s="280" t="s">
        <v>14</v>
      </c>
      <c r="E29" s="280"/>
      <c r="F29" s="280"/>
      <c r="G29" s="280"/>
      <c r="H29" s="280"/>
      <c r="I29" s="280"/>
      <c r="J29" s="280"/>
      <c r="K29" s="280"/>
      <c r="L29" s="280"/>
      <c r="M29" s="290"/>
      <c r="N29" s="281"/>
      <c r="O29" s="281"/>
      <c r="P29"/>
      <c r="Q29" s="49"/>
      <c r="R29" s="49"/>
      <c r="S29" s="280" t="s">
        <v>119</v>
      </c>
      <c r="T29" s="280"/>
      <c r="U29" s="280"/>
      <c r="V29" s="280"/>
      <c r="W29" s="280"/>
      <c r="X29" s="280"/>
      <c r="Y29" s="280"/>
      <c r="Z29" s="280"/>
      <c r="AA29" s="280"/>
      <c r="AB29" s="57"/>
      <c r="AC29" s="281"/>
      <c r="AD29" s="281"/>
      <c r="AE29"/>
      <c r="AF29"/>
      <c r="AG29"/>
      <c r="AH29"/>
      <c r="AI29"/>
      <c r="AJ29"/>
      <c r="AK29"/>
      <c r="AL29"/>
      <c r="AM29"/>
      <c r="AN29"/>
      <c r="AO29"/>
      <c r="AP29"/>
      <c r="AQ29"/>
      <c r="AR29"/>
      <c r="AS29"/>
      <c r="AT29"/>
      <c r="AU29"/>
      <c r="AV29" s="287" t="e">
        <f>VLOOKUP(N29,Liste!$A:$B,2,0)</f>
        <v>#N/A</v>
      </c>
      <c r="AW29" s="287"/>
      <c r="AX29" s="54" t="e">
        <f>VLOOKUP(AC26,Liste!$A:$B,2,0)</f>
        <v>#N/A</v>
      </c>
      <c r="AY29" s="54"/>
      <c r="AZ29" s="46"/>
      <c r="BA29" s="46"/>
      <c r="BB29" s="46"/>
      <c r="BC29" s="46"/>
      <c r="BD29" s="46"/>
      <c r="BE29" s="46"/>
      <c r="BF29" s="46"/>
      <c r="BG29" s="46"/>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row>
    <row r="30" spans="1:229" ht="15" customHeight="1" thickBot="1" x14ac:dyDescent="0.3">
      <c r="A30"/>
      <c r="B30"/>
      <c r="C30"/>
      <c r="D30" s="280"/>
      <c r="E30" s="280"/>
      <c r="F30" s="280"/>
      <c r="G30" s="280"/>
      <c r="H30" s="280"/>
      <c r="I30" s="280"/>
      <c r="J30" s="280"/>
      <c r="K30" s="280"/>
      <c r="L30" s="280"/>
      <c r="M30" s="290"/>
      <c r="N30" s="281"/>
      <c r="O30" s="281"/>
      <c r="P30"/>
      <c r="Q30" s="49"/>
      <c r="R30" s="49"/>
      <c r="S30" s="282"/>
      <c r="T30" s="282"/>
      <c r="U30" s="282"/>
      <c r="V30" s="282"/>
      <c r="W30" s="282"/>
      <c r="X30" s="282"/>
      <c r="Y30" s="282"/>
      <c r="Z30" s="282"/>
      <c r="AA30" s="282"/>
      <c r="AB30" s="58"/>
      <c r="AC30" s="283"/>
      <c r="AD30" s="283"/>
      <c r="AE30"/>
      <c r="AF30"/>
      <c r="AG30"/>
      <c r="AH30"/>
      <c r="AI30"/>
      <c r="AJ30"/>
      <c r="AK30"/>
      <c r="AL30"/>
      <c r="AM30"/>
      <c r="AN30"/>
      <c r="AO30"/>
      <c r="AP30"/>
      <c r="AQ30"/>
      <c r="AR30"/>
      <c r="AS30"/>
      <c r="AT30"/>
      <c r="AU30"/>
      <c r="AV30" s="287"/>
      <c r="AW30" s="287"/>
      <c r="AX30" s="54"/>
      <c r="AY30" s="54"/>
      <c r="AZ30" s="46"/>
      <c r="BA30" s="46"/>
      <c r="BB30" s="46"/>
      <c r="BC30" s="46"/>
      <c r="BD30" s="46"/>
      <c r="BE30" s="46"/>
      <c r="BF30" s="46"/>
      <c r="BG30" s="46"/>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row>
    <row r="31" spans="1:229" ht="15" customHeight="1" x14ac:dyDescent="0.3">
      <c r="A31"/>
      <c r="B31"/>
      <c r="C31"/>
      <c r="D31" s="286" t="s">
        <v>16</v>
      </c>
      <c r="E31" s="286"/>
      <c r="F31" s="286"/>
      <c r="G31" s="286"/>
      <c r="H31" s="286"/>
      <c r="I31" s="286"/>
      <c r="J31" s="286"/>
      <c r="K31" s="286"/>
      <c r="L31" s="286"/>
      <c r="M31" s="59"/>
      <c r="N31" s="281"/>
      <c r="O31" s="281"/>
      <c r="P31"/>
      <c r="Q31" s="49"/>
      <c r="R31" s="49"/>
      <c r="S31"/>
      <c r="T31"/>
      <c r="U31"/>
      <c r="V31"/>
      <c r="W31"/>
      <c r="X31"/>
      <c r="Y31"/>
      <c r="Z31"/>
      <c r="AA31"/>
      <c r="AB31"/>
      <c r="AC31"/>
      <c r="AD31"/>
      <c r="AE31"/>
      <c r="AF31"/>
      <c r="AG31"/>
      <c r="AH31"/>
      <c r="AI31"/>
      <c r="AJ31"/>
      <c r="AK31"/>
      <c r="AL31"/>
      <c r="AM31"/>
      <c r="AN31"/>
      <c r="AO31"/>
      <c r="AP31"/>
      <c r="AQ31"/>
      <c r="AR31"/>
      <c r="AS31"/>
      <c r="AT31"/>
      <c r="AU31"/>
      <c r="AV31" s="287" t="e">
        <f>VLOOKUP(N31,Liste!$A:$B,2,0)</f>
        <v>#N/A</v>
      </c>
      <c r="AW31" s="287"/>
      <c r="AX31" s="287" t="e">
        <f>VLOOKUP(AC28,Liste!$A:$B,2,0)</f>
        <v>#N/A</v>
      </c>
      <c r="AY31" s="287"/>
      <c r="AZ31" s="287" t="e">
        <f>VLOOKUP(#REF!,Liste!$A:$B,2,0)</f>
        <v>#REF!</v>
      </c>
      <c r="BA31" s="287"/>
      <c r="BB31" s="46"/>
      <c r="BC31" s="46"/>
      <c r="BD31" s="46"/>
      <c r="BE31" s="46"/>
      <c r="BF31" s="46"/>
      <c r="BG31" s="46"/>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row>
    <row r="32" spans="1:229" ht="15" customHeight="1" x14ac:dyDescent="0.3">
      <c r="A32"/>
      <c r="B32"/>
      <c r="C32"/>
      <c r="D32" s="286"/>
      <c r="E32" s="286"/>
      <c r="F32" s="286"/>
      <c r="G32" s="286"/>
      <c r="H32" s="286"/>
      <c r="I32" s="286"/>
      <c r="J32" s="286"/>
      <c r="K32" s="286"/>
      <c r="L32" s="286"/>
      <c r="M32" s="60"/>
      <c r="N32" s="281"/>
      <c r="O32" s="281"/>
      <c r="P32"/>
      <c r="Q32" s="49"/>
      <c r="R32" s="49"/>
      <c r="S32"/>
      <c r="T32"/>
      <c r="U32"/>
      <c r="V32"/>
      <c r="W32"/>
      <c r="X32"/>
      <c r="Y32"/>
      <c r="Z32"/>
      <c r="AA32"/>
      <c r="AB32"/>
      <c r="AC32"/>
      <c r="AD32"/>
      <c r="AE32"/>
      <c r="AF32"/>
      <c r="AG32"/>
      <c r="AH32"/>
      <c r="AI32"/>
      <c r="AJ32"/>
      <c r="AK32"/>
      <c r="AL32"/>
      <c r="AM32"/>
      <c r="AN32"/>
      <c r="AO32"/>
      <c r="AP32"/>
      <c r="AQ32"/>
      <c r="AR32"/>
      <c r="AS32"/>
      <c r="AT32"/>
      <c r="AU32"/>
      <c r="AV32" s="287"/>
      <c r="AW32" s="287"/>
      <c r="AX32" s="287"/>
      <c r="AY32" s="287"/>
      <c r="AZ32" s="287"/>
      <c r="BA32" s="287"/>
      <c r="BB32" s="46"/>
      <c r="BC32" s="46"/>
      <c r="BD32" s="46"/>
      <c r="BE32" s="46"/>
      <c r="BF32" s="46"/>
      <c r="BG32" s="46"/>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row>
    <row r="33" spans="1:229" ht="12" customHeight="1" thickBot="1" x14ac:dyDescent="0.3">
      <c r="A33"/>
      <c r="B33"/>
      <c r="C33"/>
      <c r="D33" s="280" t="s">
        <v>120</v>
      </c>
      <c r="E33" s="280"/>
      <c r="F33" s="280"/>
      <c r="G33" s="280"/>
      <c r="H33" s="280"/>
      <c r="I33" s="280"/>
      <c r="J33" s="280"/>
      <c r="K33" s="280"/>
      <c r="L33" s="280"/>
      <c r="M33" s="280"/>
      <c r="N33" s="281"/>
      <c r="O33" s="281"/>
      <c r="P33"/>
      <c r="Q33" s="49"/>
      <c r="R33" s="49"/>
      <c r="S33" s="288" t="s">
        <v>121</v>
      </c>
      <c r="T33" s="288"/>
      <c r="U33" s="288"/>
      <c r="V33" s="288"/>
      <c r="W33" s="288"/>
      <c r="X33" s="288"/>
      <c r="Y33" s="288"/>
      <c r="Z33" s="288"/>
      <c r="AA33" s="288"/>
      <c r="AB33" s="288"/>
      <c r="AC33" s="288"/>
      <c r="AD33" s="288"/>
      <c r="AE33"/>
      <c r="AF33"/>
      <c r="AG33" s="49"/>
      <c r="AH33"/>
      <c r="AI33"/>
      <c r="AJ33"/>
      <c r="AK33"/>
      <c r="AL33"/>
      <c r="AM33"/>
      <c r="AN33"/>
      <c r="AO33"/>
      <c r="AP33"/>
      <c r="AQ33"/>
      <c r="AR33"/>
      <c r="AS33"/>
      <c r="AT33"/>
      <c r="AU33"/>
      <c r="AV33" s="46"/>
      <c r="AW33" s="46"/>
      <c r="AX33" s="46"/>
      <c r="AY33" s="46"/>
      <c r="AZ33" s="46"/>
      <c r="BA33" s="46"/>
      <c r="BB33" s="46"/>
      <c r="BC33" s="46"/>
      <c r="BD33" s="46"/>
      <c r="BE33" s="46"/>
      <c r="BF33" s="46"/>
      <c r="BG33" s="46"/>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row>
    <row r="34" spans="1:229" ht="12" customHeight="1" thickTop="1" x14ac:dyDescent="0.25">
      <c r="A34"/>
      <c r="B34"/>
      <c r="C34"/>
      <c r="D34" s="280"/>
      <c r="E34" s="280"/>
      <c r="F34" s="280"/>
      <c r="G34" s="280"/>
      <c r="H34" s="280"/>
      <c r="I34" s="280"/>
      <c r="J34" s="280"/>
      <c r="K34" s="280"/>
      <c r="L34" s="280"/>
      <c r="M34" s="280"/>
      <c r="N34" s="281"/>
      <c r="O34" s="281"/>
      <c r="P34"/>
      <c r="Q34" s="49"/>
      <c r="R34" s="49"/>
      <c r="S34" s="289"/>
      <c r="T34" s="289"/>
      <c r="U34" s="289"/>
      <c r="V34" s="289"/>
      <c r="W34" s="289"/>
      <c r="X34" s="289"/>
      <c r="Y34" s="289"/>
      <c r="Z34" s="289"/>
      <c r="AA34" s="289"/>
      <c r="AB34" s="289"/>
      <c r="AC34" s="289"/>
      <c r="AD34" s="289"/>
      <c r="AE34"/>
      <c r="AF34"/>
      <c r="AG34" s="49"/>
      <c r="AH34"/>
      <c r="AI34"/>
      <c r="AJ34"/>
      <c r="AK34"/>
      <c r="AL34"/>
      <c r="AM34"/>
      <c r="AN34"/>
      <c r="AO34"/>
      <c r="AP34"/>
      <c r="AQ34"/>
      <c r="AR34"/>
      <c r="AS34"/>
      <c r="AT34"/>
      <c r="AU34"/>
      <c r="AV34" s="46"/>
      <c r="AW34" s="46"/>
      <c r="AX34" s="46"/>
      <c r="AY34" s="46"/>
      <c r="AZ34" s="46"/>
      <c r="BA34" s="46"/>
      <c r="BB34" s="46"/>
      <c r="BC34" s="46"/>
      <c r="BD34" s="46"/>
      <c r="BE34" s="46"/>
      <c r="BF34" s="46"/>
      <c r="BG34" s="46"/>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row>
    <row r="35" spans="1:229" ht="12" customHeight="1" x14ac:dyDescent="0.25">
      <c r="A35"/>
      <c r="B35"/>
      <c r="C35"/>
      <c r="D35" s="280" t="s">
        <v>122</v>
      </c>
      <c r="E35" s="280"/>
      <c r="F35" s="280"/>
      <c r="G35" s="280"/>
      <c r="H35" s="280"/>
      <c r="I35" s="280"/>
      <c r="J35" s="280"/>
      <c r="K35" s="280"/>
      <c r="L35" s="280"/>
      <c r="M35" s="280"/>
      <c r="N35" s="281"/>
      <c r="O35" s="281"/>
      <c r="P35"/>
      <c r="Q35" s="49"/>
      <c r="R35" s="49"/>
      <c r="S35" s="280" t="s">
        <v>123</v>
      </c>
      <c r="T35" s="280"/>
      <c r="U35" s="280"/>
      <c r="V35" s="280"/>
      <c r="W35" s="280"/>
      <c r="X35" s="280"/>
      <c r="Y35" s="280"/>
      <c r="Z35" s="280"/>
      <c r="AA35" s="280"/>
      <c r="AB35" s="280"/>
      <c r="AC35" s="281"/>
      <c r="AD35" s="281"/>
      <c r="AE35"/>
      <c r="AF35"/>
      <c r="AG35" s="49"/>
      <c r="AH35"/>
      <c r="AI35"/>
      <c r="AJ35"/>
      <c r="AK35"/>
      <c r="AL35"/>
      <c r="AM35"/>
      <c r="AN35"/>
      <c r="AO35"/>
      <c r="AP35"/>
      <c r="AQ35"/>
      <c r="AR35"/>
      <c r="AS35"/>
      <c r="AT35"/>
      <c r="AU35"/>
      <c r="AV35" s="46"/>
      <c r="AW35" s="46"/>
      <c r="AX35" s="46"/>
      <c r="AY35" s="46"/>
      <c r="AZ35" s="46"/>
      <c r="BA35" s="46"/>
      <c r="BB35" s="46"/>
      <c r="BC35" s="46"/>
      <c r="BD35" s="46"/>
      <c r="BE35" s="46"/>
      <c r="BF35" s="46"/>
      <c r="BG35" s="46"/>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row>
    <row r="36" spans="1:229" ht="12" customHeight="1" thickBot="1" x14ac:dyDescent="0.3">
      <c r="A36"/>
      <c r="B36"/>
      <c r="C36"/>
      <c r="D36" s="280"/>
      <c r="E36" s="280"/>
      <c r="F36" s="280"/>
      <c r="G36" s="280"/>
      <c r="H36" s="280"/>
      <c r="I36" s="280"/>
      <c r="J36" s="280"/>
      <c r="K36" s="280"/>
      <c r="L36" s="280"/>
      <c r="M36" s="280"/>
      <c r="N36" s="281"/>
      <c r="O36" s="281"/>
      <c r="P36"/>
      <c r="Q36" s="49"/>
      <c r="R36" s="49"/>
      <c r="S36" s="282"/>
      <c r="T36" s="282"/>
      <c r="U36" s="282"/>
      <c r="V36" s="282"/>
      <c r="W36" s="282"/>
      <c r="X36" s="282"/>
      <c r="Y36" s="282"/>
      <c r="Z36" s="282"/>
      <c r="AA36" s="282"/>
      <c r="AB36" s="282"/>
      <c r="AC36" s="283"/>
      <c r="AD36" s="283"/>
      <c r="AE36"/>
      <c r="AF36"/>
      <c r="AG36" s="49"/>
      <c r="AH36"/>
      <c r="AI36"/>
      <c r="AJ36"/>
      <c r="AK36"/>
      <c r="AL36"/>
      <c r="AM36"/>
      <c r="AN36"/>
      <c r="AO36"/>
      <c r="AP36"/>
      <c r="AQ36"/>
      <c r="AR36"/>
      <c r="AS36"/>
      <c r="AT36"/>
      <c r="AU36"/>
      <c r="AV36" s="46"/>
      <c r="AW36" s="46"/>
      <c r="AX36" s="46"/>
      <c r="AY36" s="46"/>
      <c r="AZ36" s="46"/>
      <c r="BA36" s="46"/>
      <c r="BB36" s="46"/>
      <c r="BC36" s="46"/>
      <c r="BD36" s="46"/>
      <c r="BE36" s="46"/>
      <c r="BF36" s="46"/>
      <c r="BG36" s="46"/>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row>
    <row r="37" spans="1:229" ht="12" customHeight="1" x14ac:dyDescent="0.25">
      <c r="A37"/>
      <c r="B37"/>
      <c r="C37"/>
      <c r="D37" s="280" t="s">
        <v>124</v>
      </c>
      <c r="E37" s="280"/>
      <c r="F37" s="280"/>
      <c r="G37" s="280"/>
      <c r="H37" s="280"/>
      <c r="I37" s="280"/>
      <c r="J37" s="280"/>
      <c r="K37" s="280"/>
      <c r="L37" s="280"/>
      <c r="M37" s="280"/>
      <c r="N37" s="281"/>
      <c r="O37" s="281"/>
      <c r="P37"/>
      <c r="Q37" s="49"/>
      <c r="R37" s="49"/>
      <c r="S37"/>
      <c r="T37"/>
      <c r="U37"/>
      <c r="V37"/>
      <c r="W37"/>
      <c r="X37"/>
      <c r="Y37"/>
      <c r="Z37"/>
      <c r="AA37"/>
      <c r="AB37"/>
      <c r="AC37"/>
      <c r="AD37"/>
      <c r="AE37"/>
      <c r="AF37"/>
      <c r="AG37" s="49"/>
      <c r="AH37"/>
      <c r="AI37"/>
      <c r="AJ37"/>
      <c r="AK37"/>
      <c r="AL37"/>
      <c r="AM37"/>
      <c r="AN37"/>
      <c r="AO37"/>
      <c r="AP37"/>
      <c r="AQ37"/>
      <c r="AR37"/>
      <c r="AS37"/>
      <c r="AT37"/>
      <c r="AU37"/>
      <c r="AV37" s="46"/>
      <c r="AW37" s="46"/>
      <c r="AX37" s="46"/>
      <c r="AY37" s="46"/>
      <c r="AZ37" s="46"/>
      <c r="BA37" s="46"/>
      <c r="BB37" s="46"/>
      <c r="BC37" s="46"/>
      <c r="BD37" s="46"/>
      <c r="BE37" s="46"/>
      <c r="BF37" s="46"/>
      <c r="BG37" s="46"/>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row>
    <row r="38" spans="1:229" ht="12" customHeight="1" x14ac:dyDescent="0.25">
      <c r="A38"/>
      <c r="B38"/>
      <c r="C38"/>
      <c r="D38" s="280"/>
      <c r="E38" s="280"/>
      <c r="F38" s="280"/>
      <c r="G38" s="280"/>
      <c r="H38" s="280"/>
      <c r="I38" s="280"/>
      <c r="J38" s="280"/>
      <c r="K38" s="280"/>
      <c r="L38" s="280"/>
      <c r="M38" s="280"/>
      <c r="N38" s="281"/>
      <c r="O38" s="281"/>
      <c r="P38"/>
      <c r="Q38" s="49"/>
      <c r="R38" s="49"/>
      <c r="S38"/>
      <c r="T38"/>
      <c r="U38"/>
      <c r="V38"/>
      <c r="W38"/>
      <c r="X38"/>
      <c r="Y38"/>
      <c r="Z38"/>
      <c r="AA38"/>
      <c r="AB38"/>
      <c r="AC38"/>
      <c r="AD38"/>
      <c r="AE38"/>
      <c r="AF38"/>
      <c r="AG38" s="49"/>
      <c r="AH38"/>
      <c r="AI38"/>
      <c r="AJ38"/>
      <c r="AK38"/>
      <c r="AL38"/>
      <c r="AM38"/>
      <c r="AN38"/>
      <c r="AO38"/>
      <c r="AP38"/>
      <c r="AQ38"/>
      <c r="AR38"/>
      <c r="AS38"/>
      <c r="AT38"/>
      <c r="AU38"/>
      <c r="AV38" s="46"/>
      <c r="AW38" s="46"/>
      <c r="AX38" s="46"/>
      <c r="AY38" s="46"/>
      <c r="AZ38" s="46"/>
      <c r="BA38" s="46"/>
      <c r="BB38" s="46"/>
      <c r="BC38" s="46"/>
      <c r="BD38" s="46"/>
      <c r="BE38" s="46"/>
      <c r="BF38" s="46"/>
      <c r="BG38" s="46"/>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row>
    <row r="39" spans="1:229" ht="12" customHeight="1" x14ac:dyDescent="0.25">
      <c r="A39"/>
      <c r="B39"/>
      <c r="C39"/>
      <c r="D39" s="280" t="s">
        <v>125</v>
      </c>
      <c r="E39" s="280"/>
      <c r="F39" s="280"/>
      <c r="G39" s="280"/>
      <c r="H39" s="280"/>
      <c r="I39" s="280"/>
      <c r="J39" s="280"/>
      <c r="K39" s="280"/>
      <c r="L39" s="280"/>
      <c r="M39" s="280"/>
      <c r="N39" s="281"/>
      <c r="O39" s="281"/>
      <c r="P39"/>
      <c r="Q39" s="49"/>
      <c r="R39" s="49"/>
      <c r="S39"/>
      <c r="T39"/>
      <c r="U39"/>
      <c r="V39"/>
      <c r="W39"/>
      <c r="X39"/>
      <c r="Y39"/>
      <c r="Z39"/>
      <c r="AA39"/>
      <c r="AB39"/>
      <c r="AC39"/>
      <c r="AD39"/>
      <c r="AE39"/>
      <c r="AF39"/>
      <c r="AG39" s="49"/>
      <c r="AH39"/>
      <c r="AI39"/>
      <c r="AJ39"/>
      <c r="AK39"/>
      <c r="AL39"/>
      <c r="AM39"/>
      <c r="AN39"/>
      <c r="AO39"/>
      <c r="AP39"/>
      <c r="AQ39"/>
      <c r="AR39"/>
      <c r="AS39"/>
      <c r="AT39"/>
      <c r="AU39"/>
      <c r="AV39" s="46"/>
      <c r="AW39" s="46"/>
      <c r="AX39" s="46"/>
      <c r="AY39" s="46"/>
      <c r="AZ39" s="46"/>
      <c r="BA39" s="46"/>
      <c r="BB39" s="46"/>
      <c r="BC39" s="46"/>
      <c r="BD39" s="46"/>
      <c r="BE39" s="46"/>
      <c r="BF39" s="46"/>
      <c r="BG39" s="46"/>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row>
    <row r="40" spans="1:229" ht="12" customHeight="1" x14ac:dyDescent="0.25">
      <c r="A40"/>
      <c r="B40"/>
      <c r="C40"/>
      <c r="D40" s="280"/>
      <c r="E40" s="280"/>
      <c r="F40" s="280"/>
      <c r="G40" s="280"/>
      <c r="H40" s="280"/>
      <c r="I40" s="280"/>
      <c r="J40" s="280"/>
      <c r="K40" s="280"/>
      <c r="L40" s="280"/>
      <c r="M40" s="280"/>
      <c r="N40" s="281"/>
      <c r="O40" s="281"/>
      <c r="P40"/>
      <c r="Q40" s="49"/>
      <c r="R40" s="49"/>
      <c r="S40"/>
      <c r="T40" s="61"/>
      <c r="U40" s="61"/>
      <c r="V40" s="61"/>
      <c r="W40" s="61"/>
      <c r="X40" s="61"/>
      <c r="Y40" s="61"/>
      <c r="Z40" s="61"/>
      <c r="AA40" s="61"/>
      <c r="AB40" s="61"/>
      <c r="AC40" s="55"/>
      <c r="AD40"/>
      <c r="AE40"/>
      <c r="AF40"/>
      <c r="AG40" s="49"/>
      <c r="AH40"/>
      <c r="AI40"/>
      <c r="AJ40"/>
      <c r="AK40"/>
      <c r="AL40"/>
      <c r="AM40"/>
      <c r="AN40"/>
      <c r="AO40"/>
      <c r="AP40"/>
      <c r="AQ40"/>
      <c r="AR40"/>
      <c r="AS40"/>
      <c r="AT40"/>
      <c r="AU40"/>
      <c r="AV40" s="46"/>
      <c r="AW40" s="46"/>
      <c r="AX40" s="46"/>
      <c r="AY40" s="46"/>
      <c r="AZ40" s="46"/>
      <c r="BA40" s="46"/>
      <c r="BB40" s="46"/>
      <c r="BC40" s="46"/>
      <c r="BD40" s="46"/>
      <c r="BE40" s="46"/>
      <c r="BF40" s="46"/>
      <c r="BG40" s="46"/>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47"/>
      <c r="EZ40" s="47"/>
      <c r="FA40" s="47"/>
      <c r="FB40" s="47"/>
      <c r="FC40" s="47"/>
      <c r="FD40" s="47"/>
      <c r="FE40" s="47"/>
      <c r="FF40" s="47"/>
      <c r="FG40" s="47"/>
      <c r="FH40" s="47"/>
      <c r="FI40" s="47"/>
      <c r="FJ40" s="47"/>
      <c r="FK40" s="47"/>
      <c r="FL40" s="47"/>
      <c r="FM40" s="47"/>
      <c r="FN40" s="47"/>
      <c r="FO40" s="47"/>
      <c r="FP40" s="47"/>
      <c r="FQ40" s="47"/>
      <c r="FR40" s="47"/>
      <c r="FS40" s="47"/>
      <c r="FT40" s="47"/>
      <c r="FU40" s="47"/>
      <c r="FV40" s="47"/>
      <c r="FW40" s="47"/>
      <c r="FX40" s="47"/>
      <c r="FY40" s="47"/>
      <c r="FZ40" s="47"/>
      <c r="GA40" s="47"/>
      <c r="GB40" s="47"/>
      <c r="GC40" s="47"/>
      <c r="GD40" s="47"/>
      <c r="GE40" s="47"/>
      <c r="GF40" s="47"/>
      <c r="GG40" s="47"/>
      <c r="GH40" s="47"/>
      <c r="GI40" s="47"/>
      <c r="GJ40" s="47"/>
      <c r="GK40" s="47"/>
      <c r="GL40" s="47"/>
      <c r="GM40" s="47"/>
      <c r="GN40" s="47"/>
      <c r="GO40" s="47"/>
      <c r="GP40" s="47"/>
      <c r="GQ40" s="47"/>
      <c r="GR40" s="47"/>
      <c r="GS40" s="47"/>
      <c r="GT40" s="47"/>
      <c r="GU40" s="47"/>
      <c r="GV40" s="47"/>
      <c r="GW40" s="47"/>
      <c r="GX40" s="47"/>
      <c r="GY40" s="47"/>
      <c r="GZ40" s="47"/>
      <c r="HA40" s="47"/>
      <c r="HB40" s="47"/>
      <c r="HC40" s="47"/>
      <c r="HD40" s="47"/>
      <c r="HE40" s="47"/>
      <c r="HF40" s="47"/>
      <c r="HG40" s="47"/>
      <c r="HH40" s="47"/>
      <c r="HI40" s="47"/>
      <c r="HJ40" s="47"/>
      <c r="HK40" s="47"/>
      <c r="HL40" s="47"/>
      <c r="HM40" s="47"/>
      <c r="HN40" s="47"/>
      <c r="HO40" s="47"/>
      <c r="HP40" s="47"/>
      <c r="HQ40" s="47"/>
      <c r="HR40" s="47"/>
      <c r="HS40" s="47"/>
      <c r="HT40" s="47"/>
      <c r="HU40" s="47"/>
    </row>
    <row r="41" spans="1:229" ht="12" customHeight="1" x14ac:dyDescent="0.25">
      <c r="A41"/>
      <c r="B41"/>
      <c r="C41"/>
      <c r="D41" s="280" t="s">
        <v>126</v>
      </c>
      <c r="E41" s="280"/>
      <c r="F41" s="280"/>
      <c r="G41" s="280"/>
      <c r="H41" s="280"/>
      <c r="I41" s="280"/>
      <c r="J41" s="280"/>
      <c r="K41" s="280"/>
      <c r="L41" s="280"/>
      <c r="M41" s="280"/>
      <c r="N41" s="281"/>
      <c r="O41" s="281"/>
      <c r="P41"/>
      <c r="Q41" s="49"/>
      <c r="R41" s="49"/>
      <c r="S41"/>
      <c r="T41" s="61"/>
      <c r="U41" s="61"/>
      <c r="V41" s="61"/>
      <c r="W41" s="61"/>
      <c r="X41" s="61"/>
      <c r="Y41" s="61"/>
      <c r="Z41" s="61"/>
      <c r="AA41" s="61"/>
      <c r="AB41" s="61"/>
      <c r="AC41" s="55"/>
      <c r="AD41"/>
      <c r="AE41"/>
      <c r="AF41"/>
      <c r="AG41" s="49"/>
      <c r="AH41"/>
      <c r="AI41"/>
      <c r="AJ41"/>
      <c r="AK41"/>
      <c r="AL41"/>
      <c r="AM41"/>
      <c r="AN41"/>
      <c r="AO41"/>
      <c r="AP41"/>
      <c r="AQ41"/>
      <c r="AR41"/>
      <c r="AS41"/>
      <c r="AT41"/>
      <c r="AU41"/>
      <c r="AV41" s="46"/>
      <c r="AW41" s="46"/>
      <c r="AX41" s="46"/>
      <c r="AY41" s="46"/>
      <c r="AZ41" s="46"/>
      <c r="BA41" s="46"/>
      <c r="BB41" s="46"/>
      <c r="BC41" s="46"/>
      <c r="BD41" s="46"/>
      <c r="BE41" s="46"/>
      <c r="BF41" s="46"/>
      <c r="BG41" s="46"/>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row>
    <row r="42" spans="1:229" ht="12" customHeight="1" thickBot="1" x14ac:dyDescent="0.3">
      <c r="A42"/>
      <c r="B42"/>
      <c r="C42"/>
      <c r="D42" s="282"/>
      <c r="E42" s="282"/>
      <c r="F42" s="282"/>
      <c r="G42" s="282"/>
      <c r="H42" s="282"/>
      <c r="I42" s="282"/>
      <c r="J42" s="282"/>
      <c r="K42" s="282"/>
      <c r="L42" s="282"/>
      <c r="M42" s="282"/>
      <c r="N42" s="283"/>
      <c r="O42" s="283"/>
      <c r="P42"/>
      <c r="Q42" s="49"/>
      <c r="R42" s="49"/>
      <c r="S42"/>
      <c r="T42" s="61"/>
      <c r="U42" s="61"/>
      <c r="V42" s="61"/>
      <c r="W42" s="61"/>
      <c r="X42" s="61"/>
      <c r="Y42" s="61"/>
      <c r="Z42" s="61"/>
      <c r="AA42" s="61"/>
      <c r="AB42" s="61"/>
      <c r="AC42" s="55"/>
      <c r="AD42"/>
      <c r="AE42"/>
      <c r="AF42"/>
      <c r="AG42" s="49"/>
      <c r="AH42"/>
      <c r="AI42"/>
      <c r="AJ42"/>
      <c r="AK42"/>
      <c r="AL42"/>
      <c r="AM42"/>
      <c r="AN42"/>
      <c r="AO42"/>
      <c r="AP42"/>
      <c r="AQ42"/>
      <c r="AR42"/>
      <c r="AS42"/>
      <c r="AT42"/>
      <c r="AU42"/>
      <c r="AV42" s="46"/>
      <c r="AW42" s="46"/>
      <c r="AX42" s="46"/>
      <c r="AY42" s="46"/>
      <c r="AZ42" s="46"/>
      <c r="BA42" s="46"/>
      <c r="BB42" s="46"/>
      <c r="BC42" s="46"/>
      <c r="BD42" s="46"/>
      <c r="BE42" s="46"/>
      <c r="BF42" s="46"/>
      <c r="BG42" s="46"/>
      <c r="BH42" s="47"/>
      <c r="BI42" s="47"/>
      <c r="BJ42" s="47"/>
      <c r="BK42" s="47"/>
      <c r="BL42" s="47"/>
      <c r="BM42" s="47"/>
      <c r="BN42" s="47"/>
      <c r="BO42" s="47"/>
      <c r="BP42" s="47"/>
      <c r="BQ42" s="47"/>
      <c r="BR42" s="47"/>
      <c r="BS42" s="47"/>
      <c r="BT42" s="47"/>
      <c r="BU42" s="47"/>
      <c r="BV42" s="47"/>
      <c r="BW42" s="47"/>
      <c r="BX42" s="47"/>
      <c r="BY42" s="47"/>
      <c r="BZ42" s="47"/>
      <c r="CA42" s="47"/>
      <c r="CB42" s="47"/>
      <c r="CC42" s="47"/>
      <c r="CD42" s="47"/>
      <c r="CE42" s="47"/>
      <c r="CF42" s="47"/>
      <c r="CG42" s="47"/>
      <c r="CH42" s="47"/>
      <c r="CI42" s="47"/>
      <c r="CJ42" s="47"/>
      <c r="CK42" s="47"/>
      <c r="CL42" s="47"/>
      <c r="CM42" s="47"/>
      <c r="CN42" s="47"/>
      <c r="CO42" s="47"/>
      <c r="CP42" s="47"/>
      <c r="CQ42" s="47"/>
      <c r="CR42" s="47"/>
      <c r="CS42" s="47"/>
      <c r="CT42" s="47"/>
      <c r="CU42" s="47"/>
      <c r="CV42" s="47"/>
      <c r="CW42" s="47"/>
      <c r="CX42" s="47"/>
      <c r="CY42" s="47"/>
      <c r="CZ42" s="47"/>
      <c r="DA42" s="47"/>
      <c r="DB42" s="47"/>
      <c r="DC42" s="47"/>
      <c r="DD42" s="47"/>
      <c r="DE42" s="47"/>
      <c r="DF42" s="47"/>
      <c r="DG42" s="47"/>
      <c r="DH42" s="47"/>
      <c r="DI42" s="47"/>
      <c r="DJ42" s="47"/>
      <c r="DK42" s="47"/>
      <c r="DL42" s="47"/>
      <c r="DM42" s="47"/>
      <c r="DN42" s="47"/>
      <c r="DO42" s="47"/>
      <c r="DP42" s="47"/>
      <c r="DQ42" s="47"/>
      <c r="DR42" s="47"/>
      <c r="DS42" s="47"/>
      <c r="DT42" s="47"/>
      <c r="DU42" s="47"/>
      <c r="DV42" s="47"/>
      <c r="DW42" s="47"/>
      <c r="DX42" s="47"/>
      <c r="DY42" s="47"/>
      <c r="DZ42" s="47"/>
      <c r="EA42" s="47"/>
      <c r="EB42" s="47"/>
      <c r="EC42" s="47"/>
      <c r="ED42" s="47"/>
      <c r="EE42" s="47"/>
      <c r="EF42" s="47"/>
      <c r="EG42" s="47"/>
      <c r="EH42" s="47"/>
      <c r="EI42" s="47"/>
      <c r="EJ42" s="47"/>
      <c r="EK42" s="47"/>
      <c r="EL42" s="47"/>
      <c r="EM42" s="47"/>
      <c r="EN42" s="47"/>
      <c r="EO42" s="47"/>
      <c r="EP42" s="47"/>
      <c r="EQ42" s="47"/>
      <c r="ER42" s="47"/>
      <c r="ES42" s="47"/>
      <c r="ET42" s="47"/>
      <c r="EU42" s="47"/>
      <c r="EV42" s="47"/>
      <c r="EW42" s="47"/>
      <c r="EX42" s="47"/>
      <c r="EY42" s="47"/>
      <c r="EZ42" s="47"/>
      <c r="FA42" s="47"/>
      <c r="FB42" s="47"/>
      <c r="FC42" s="47"/>
      <c r="FD42" s="47"/>
      <c r="FE42" s="47"/>
      <c r="FF42" s="47"/>
      <c r="FG42" s="47"/>
      <c r="FH42" s="47"/>
      <c r="FI42" s="47"/>
      <c r="FJ42" s="47"/>
      <c r="FK42" s="47"/>
      <c r="FL42" s="47"/>
      <c r="FM42" s="47"/>
      <c r="FN42" s="47"/>
      <c r="FO42" s="47"/>
      <c r="FP42" s="47"/>
      <c r="FQ42" s="47"/>
      <c r="FR42" s="47"/>
      <c r="FS42" s="47"/>
      <c r="FT42" s="47"/>
      <c r="FU42" s="47"/>
      <c r="FV42" s="47"/>
      <c r="FW42" s="47"/>
      <c r="FX42" s="47"/>
      <c r="FY42" s="47"/>
      <c r="FZ42" s="47"/>
      <c r="GA42" s="47"/>
      <c r="GB42" s="47"/>
      <c r="GC42" s="47"/>
      <c r="GD42" s="47"/>
      <c r="GE42" s="47"/>
      <c r="GF42" s="47"/>
      <c r="GG42" s="47"/>
      <c r="GH42" s="47"/>
      <c r="GI42" s="47"/>
      <c r="GJ42" s="47"/>
      <c r="GK42" s="47"/>
      <c r="GL42" s="47"/>
      <c r="GM42" s="47"/>
      <c r="GN42" s="47"/>
      <c r="GO42" s="47"/>
      <c r="GP42" s="47"/>
      <c r="GQ42" s="47"/>
      <c r="GR42" s="47"/>
      <c r="GS42" s="47"/>
      <c r="GT42" s="47"/>
      <c r="GU42" s="47"/>
      <c r="GV42" s="47"/>
      <c r="GW42" s="47"/>
      <c r="GX42" s="47"/>
      <c r="GY42" s="47"/>
      <c r="GZ42" s="47"/>
      <c r="HA42" s="47"/>
      <c r="HB42" s="47"/>
      <c r="HC42" s="47"/>
      <c r="HD42" s="47"/>
      <c r="HE42" s="47"/>
      <c r="HF42" s="47"/>
      <c r="HG42" s="47"/>
      <c r="HH42" s="47"/>
      <c r="HI42" s="47"/>
      <c r="HJ42" s="47"/>
      <c r="HK42" s="47"/>
      <c r="HL42" s="47"/>
      <c r="HM42" s="47"/>
      <c r="HN42" s="47"/>
      <c r="HO42" s="47"/>
      <c r="HP42" s="47"/>
      <c r="HQ42" s="47"/>
      <c r="HR42" s="47"/>
      <c r="HS42" s="47"/>
      <c r="HT42" s="47"/>
      <c r="HU42" s="47"/>
    </row>
    <row r="43" spans="1:229" ht="12" customHeight="1" x14ac:dyDescent="0.3">
      <c r="A43"/>
      <c r="B43"/>
      <c r="C43"/>
      <c r="D43" s="62"/>
      <c r="E43" s="62"/>
      <c r="F43" s="62"/>
      <c r="G43" s="62"/>
      <c r="H43" s="62"/>
      <c r="I43" s="62"/>
      <c r="J43" s="62"/>
      <c r="K43" s="62"/>
      <c r="L43" s="62"/>
      <c r="M43" s="63"/>
      <c r="N43" s="63"/>
      <c r="O43" s="63"/>
      <c r="P43"/>
      <c r="Q43" s="49"/>
      <c r="R43" s="49"/>
      <c r="S43"/>
      <c r="T43" s="61"/>
      <c r="U43" s="61"/>
      <c r="V43" s="61"/>
      <c r="W43" s="61"/>
      <c r="X43" s="61"/>
      <c r="Y43" s="61"/>
      <c r="Z43" s="61"/>
      <c r="AA43" s="61"/>
      <c r="AB43" s="61"/>
      <c r="AC43" s="55"/>
      <c r="AD43"/>
      <c r="AE43"/>
      <c r="AF43"/>
      <c r="AG43" s="49"/>
      <c r="AH43"/>
      <c r="AI43"/>
      <c r="AJ43"/>
      <c r="AK43"/>
      <c r="AL43"/>
      <c r="AM43"/>
      <c r="AN43"/>
      <c r="AO43"/>
      <c r="AP43"/>
      <c r="AQ43"/>
      <c r="AR43"/>
      <c r="AS43"/>
      <c r="AT43"/>
      <c r="AU43"/>
      <c r="AV43" s="50"/>
      <c r="AW43" s="50"/>
      <c r="AX43" s="50"/>
      <c r="AY43" s="50"/>
      <c r="AZ43" s="50"/>
      <c r="BA43" s="50"/>
      <c r="BB43" s="50"/>
      <c r="BC43" s="50"/>
      <c r="BD43" s="46"/>
      <c r="BE43" s="46"/>
      <c r="BF43" s="46"/>
      <c r="BG43" s="46"/>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c r="CQ43" s="47"/>
      <c r="CR43" s="47"/>
      <c r="CS43" s="47"/>
      <c r="CT43" s="47"/>
      <c r="CU43" s="47"/>
      <c r="CV43" s="47"/>
      <c r="CW43" s="47"/>
      <c r="CX43" s="47"/>
      <c r="CY43" s="47"/>
      <c r="CZ43" s="47"/>
      <c r="DA43" s="47"/>
      <c r="DB43" s="47"/>
      <c r="DC43" s="47"/>
      <c r="DD43" s="47"/>
      <c r="DE43" s="47"/>
      <c r="DF43" s="47"/>
      <c r="DG43" s="47"/>
      <c r="DH43" s="47"/>
      <c r="DI43" s="47"/>
      <c r="DJ43" s="47"/>
      <c r="DK43" s="47"/>
      <c r="DL43" s="47"/>
      <c r="DM43" s="47"/>
      <c r="DN43" s="47"/>
      <c r="DO43" s="47"/>
      <c r="DP43" s="47"/>
      <c r="DQ43" s="47"/>
      <c r="DR43" s="47"/>
      <c r="DS43" s="47"/>
      <c r="DT43" s="47"/>
      <c r="DU43" s="47"/>
      <c r="DV43" s="47"/>
      <c r="DW43" s="47"/>
      <c r="DX43" s="47"/>
      <c r="DY43" s="47"/>
      <c r="DZ43" s="47"/>
      <c r="EA43" s="47"/>
      <c r="EB43" s="47"/>
      <c r="EC43" s="47"/>
      <c r="ED43" s="47"/>
      <c r="EE43" s="47"/>
      <c r="EF43" s="47"/>
      <c r="EG43" s="47"/>
      <c r="EH43" s="47"/>
      <c r="EI43" s="47"/>
      <c r="EJ43" s="47"/>
      <c r="EK43" s="47"/>
      <c r="EL43" s="47"/>
      <c r="EM43" s="47"/>
      <c r="EN43" s="47"/>
      <c r="EO43" s="47"/>
      <c r="EP43" s="47"/>
      <c r="EQ43" s="47"/>
      <c r="ER43" s="47"/>
      <c r="ES43" s="47"/>
      <c r="ET43" s="47"/>
      <c r="EU43" s="47"/>
      <c r="EV43" s="47"/>
      <c r="EW43" s="47"/>
      <c r="EX43" s="47"/>
      <c r="EY43" s="47"/>
      <c r="EZ43" s="47"/>
      <c r="FA43" s="47"/>
      <c r="FB43" s="47"/>
      <c r="FC43" s="47"/>
      <c r="FD43" s="47"/>
      <c r="FE43" s="47"/>
      <c r="FF43" s="47"/>
      <c r="FG43" s="47"/>
      <c r="FH43" s="47"/>
      <c r="FI43" s="47"/>
      <c r="FJ43" s="47"/>
      <c r="FK43" s="47"/>
      <c r="FL43" s="47"/>
      <c r="FM43" s="47"/>
      <c r="FN43" s="47"/>
      <c r="FO43" s="47"/>
      <c r="FP43" s="47"/>
      <c r="FQ43" s="47"/>
      <c r="FR43" s="47"/>
      <c r="FS43" s="47"/>
      <c r="FT43" s="47"/>
      <c r="FU43" s="47"/>
      <c r="FV43" s="47"/>
      <c r="FW43" s="47"/>
      <c r="FX43" s="47"/>
      <c r="FY43" s="47"/>
      <c r="FZ43" s="47"/>
      <c r="GA43" s="47"/>
      <c r="GB43" s="47"/>
      <c r="GC43" s="47"/>
      <c r="GD43" s="47"/>
      <c r="GE43" s="47"/>
      <c r="GF43" s="47"/>
      <c r="GG43" s="47"/>
      <c r="GH43" s="47"/>
      <c r="GI43" s="47"/>
      <c r="GJ43" s="47"/>
      <c r="GK43" s="47"/>
      <c r="GL43" s="47"/>
      <c r="GM43" s="47"/>
      <c r="GN43" s="47"/>
      <c r="GO43" s="47"/>
      <c r="GP43" s="47"/>
      <c r="GQ43" s="47"/>
      <c r="GR43" s="47"/>
      <c r="GS43" s="47"/>
      <c r="GT43" s="47"/>
      <c r="GU43" s="47"/>
      <c r="GV43" s="47"/>
      <c r="GW43" s="47"/>
      <c r="GX43" s="47"/>
      <c r="GY43" s="47"/>
      <c r="GZ43" s="47"/>
      <c r="HA43" s="47"/>
      <c r="HB43" s="47"/>
      <c r="HC43" s="47"/>
      <c r="HD43" s="47"/>
      <c r="HE43" s="47"/>
      <c r="HF43" s="47"/>
      <c r="HG43" s="47"/>
      <c r="HH43" s="47"/>
      <c r="HI43" s="47"/>
      <c r="HJ43" s="47"/>
      <c r="HK43" s="47"/>
      <c r="HL43" s="47"/>
      <c r="HM43" s="47"/>
      <c r="HN43" s="47"/>
      <c r="HO43" s="47"/>
      <c r="HP43" s="47"/>
      <c r="HQ43" s="47"/>
      <c r="HR43" s="47"/>
      <c r="HS43" s="47"/>
      <c r="HT43" s="47"/>
      <c r="HU43" s="47"/>
    </row>
    <row r="44" spans="1:229" ht="12" customHeight="1" x14ac:dyDescent="0.3">
      <c r="A44"/>
      <c r="B44"/>
      <c r="C44"/>
      <c r="D44" s="62"/>
      <c r="E44" s="62"/>
      <c r="F44" s="62"/>
      <c r="G44" s="62"/>
      <c r="H44" s="62"/>
      <c r="I44" s="62"/>
      <c r="J44" s="62"/>
      <c r="K44" s="62"/>
      <c r="L44" s="62"/>
      <c r="M44" s="63"/>
      <c r="N44" s="63"/>
      <c r="O44" s="63"/>
      <c r="P44"/>
      <c r="Q44" s="49"/>
      <c r="R44" s="49"/>
      <c r="S44"/>
      <c r="T44" s="61"/>
      <c r="U44" s="61"/>
      <c r="V44" s="61"/>
      <c r="W44" s="61"/>
      <c r="X44" s="61"/>
      <c r="Y44" s="61"/>
      <c r="Z44" s="61"/>
      <c r="AA44" s="61"/>
      <c r="AB44" s="61"/>
      <c r="AC44" s="55"/>
      <c r="AD44"/>
      <c r="AE44"/>
      <c r="AF44"/>
      <c r="AG44" s="49"/>
      <c r="AH44"/>
      <c r="AI44"/>
      <c r="AJ44"/>
      <c r="AK44"/>
      <c r="AL44"/>
      <c r="AM44"/>
      <c r="AN44"/>
      <c r="AO44"/>
      <c r="AP44"/>
      <c r="AQ44"/>
      <c r="AR44"/>
      <c r="AS44"/>
      <c r="AT44"/>
      <c r="AU44"/>
      <c r="AV44" s="50"/>
      <c r="AW44" s="50"/>
      <c r="AX44" s="50"/>
      <c r="AY44" s="50"/>
      <c r="AZ44" s="50"/>
      <c r="BA44" s="50"/>
      <c r="BB44" s="50"/>
      <c r="BC44" s="50"/>
      <c r="BD44" s="46"/>
      <c r="BE44" s="46"/>
      <c r="BF44" s="46"/>
      <c r="BG44" s="46"/>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c r="FA44" s="47"/>
      <c r="FB44" s="47"/>
      <c r="FC44" s="47"/>
      <c r="FD44" s="47"/>
      <c r="FE44" s="47"/>
      <c r="FF44" s="47"/>
      <c r="FG44" s="47"/>
      <c r="FH44" s="47"/>
      <c r="FI44" s="47"/>
      <c r="FJ44" s="47"/>
      <c r="FK44" s="47"/>
      <c r="FL44" s="47"/>
      <c r="FM44" s="47"/>
      <c r="FN44" s="47"/>
      <c r="FO44" s="47"/>
      <c r="FP44" s="47"/>
      <c r="FQ44" s="47"/>
      <c r="FR44" s="47"/>
      <c r="FS44" s="47"/>
      <c r="FT44" s="47"/>
      <c r="FU44" s="47"/>
      <c r="FV44" s="47"/>
      <c r="FW44" s="47"/>
      <c r="FX44" s="47"/>
      <c r="FY44" s="47"/>
      <c r="FZ44" s="47"/>
      <c r="GA44" s="47"/>
      <c r="GB44" s="47"/>
      <c r="GC44" s="47"/>
      <c r="GD44" s="47"/>
      <c r="GE44" s="47"/>
      <c r="GF44" s="47"/>
      <c r="GG44" s="47"/>
      <c r="GH44" s="47"/>
      <c r="GI44" s="47"/>
      <c r="GJ44" s="47"/>
      <c r="GK44" s="47"/>
      <c r="GL44" s="47"/>
      <c r="GM44" s="47"/>
      <c r="GN44" s="47"/>
      <c r="GO44" s="47"/>
      <c r="GP44" s="47"/>
      <c r="GQ44" s="47"/>
      <c r="GR44" s="47"/>
      <c r="GS44" s="47"/>
      <c r="GT44" s="47"/>
      <c r="GU44" s="47"/>
      <c r="GV44" s="47"/>
      <c r="GW44" s="47"/>
      <c r="GX44" s="47"/>
      <c r="GY44" s="47"/>
      <c r="GZ44" s="47"/>
      <c r="HA44" s="47"/>
      <c r="HB44" s="47"/>
      <c r="HC44" s="47"/>
      <c r="HD44" s="47"/>
      <c r="HE44" s="47"/>
      <c r="HF44" s="47"/>
      <c r="HG44" s="47"/>
      <c r="HH44" s="47"/>
      <c r="HI44" s="47"/>
      <c r="HJ44" s="47"/>
      <c r="HK44" s="47"/>
      <c r="HL44" s="47"/>
      <c r="HM44" s="47"/>
      <c r="HN44" s="47"/>
      <c r="HO44" s="47"/>
      <c r="HP44" s="47"/>
      <c r="HQ44" s="47"/>
      <c r="HR44" s="47"/>
      <c r="HS44" s="47"/>
      <c r="HT44" s="47"/>
      <c r="HU44" s="47"/>
    </row>
    <row r="45" spans="1:229" ht="12" customHeight="1" x14ac:dyDescent="0.3">
      <c r="A45"/>
      <c r="B45"/>
      <c r="C45"/>
      <c r="D45" s="62"/>
      <c r="E45" s="62"/>
      <c r="F45" s="62"/>
      <c r="G45" s="62"/>
      <c r="H45" s="62"/>
      <c r="I45" s="62"/>
      <c r="J45" s="62"/>
      <c r="K45" s="62"/>
      <c r="L45" s="62"/>
      <c r="M45" s="63"/>
      <c r="N45" s="63"/>
      <c r="O45" s="63"/>
      <c r="P45"/>
      <c r="Q45" s="49"/>
      <c r="R45" s="49"/>
      <c r="S45"/>
      <c r="T45" s="61"/>
      <c r="U45" s="61"/>
      <c r="V45" s="61"/>
      <c r="W45" s="61"/>
      <c r="X45" s="61"/>
      <c r="Y45" s="61"/>
      <c r="Z45" s="61"/>
      <c r="AA45" s="61"/>
      <c r="AB45" s="61"/>
      <c r="AC45" s="55"/>
      <c r="AD45"/>
      <c r="AE45"/>
      <c r="AF45"/>
      <c r="AG45" s="49"/>
      <c r="AH45"/>
      <c r="AI45"/>
      <c r="AJ45"/>
      <c r="AK45"/>
      <c r="AL45"/>
      <c r="AM45"/>
      <c r="AN45"/>
      <c r="AO45"/>
      <c r="AP45"/>
      <c r="AQ45"/>
      <c r="AR45"/>
      <c r="AS45"/>
      <c r="AT45"/>
      <c r="AU45"/>
      <c r="AV45" s="46"/>
      <c r="AW45" s="46"/>
      <c r="AX45" s="46"/>
      <c r="AY45" s="46"/>
      <c r="AZ45" s="46"/>
      <c r="BA45" s="46"/>
      <c r="BB45" s="46"/>
      <c r="BC45" s="46"/>
      <c r="BD45" s="46"/>
      <c r="BE45" s="46"/>
      <c r="BF45" s="46"/>
      <c r="BG45" s="46"/>
      <c r="BH45" s="47"/>
      <c r="BI45" s="47"/>
      <c r="BJ45" s="47"/>
      <c r="BK45" s="47"/>
      <c r="BL45" s="47"/>
      <c r="BM45" s="47"/>
      <c r="BN45" s="47"/>
      <c r="BO45" s="47"/>
      <c r="BP45" s="47"/>
      <c r="BQ45" s="47"/>
      <c r="BR45" s="47"/>
      <c r="BS45" s="47"/>
      <c r="BT45" s="47"/>
      <c r="BU45" s="47"/>
      <c r="BV45" s="47"/>
      <c r="BW45" s="47"/>
      <c r="BX45" s="47"/>
      <c r="BY45" s="47"/>
      <c r="BZ45" s="47"/>
      <c r="CA45" s="47"/>
      <c r="CB45" s="47"/>
      <c r="CC45" s="47"/>
      <c r="CD45" s="47"/>
      <c r="CE45" s="47"/>
      <c r="CF45" s="47"/>
      <c r="CG45" s="47"/>
      <c r="CH45" s="47"/>
      <c r="CI45" s="47"/>
      <c r="CJ45" s="47"/>
      <c r="CK45" s="47"/>
      <c r="CL45" s="47"/>
      <c r="CM45" s="47"/>
      <c r="CN45" s="47"/>
      <c r="CO45" s="47"/>
      <c r="CP45" s="47"/>
      <c r="CQ45" s="47"/>
      <c r="CR45" s="47"/>
      <c r="CS45" s="47"/>
      <c r="CT45" s="47"/>
      <c r="CU45" s="47"/>
      <c r="CV45" s="47"/>
      <c r="CW45" s="47"/>
      <c r="CX45" s="47"/>
      <c r="CY45" s="47"/>
      <c r="CZ45" s="47"/>
      <c r="DA45" s="47"/>
      <c r="DB45" s="47"/>
      <c r="DC45" s="47"/>
      <c r="DD45" s="47"/>
      <c r="DE45" s="47"/>
      <c r="DF45" s="47"/>
      <c r="DG45" s="47"/>
      <c r="DH45" s="47"/>
      <c r="DI45" s="47"/>
      <c r="DJ45" s="47"/>
      <c r="DK45" s="47"/>
      <c r="DL45" s="47"/>
      <c r="DM45" s="47"/>
      <c r="DN45" s="47"/>
      <c r="DO45" s="47"/>
      <c r="DP45" s="47"/>
      <c r="DQ45" s="47"/>
      <c r="DR45" s="47"/>
      <c r="DS45" s="47"/>
      <c r="DT45" s="47"/>
      <c r="DU45" s="47"/>
      <c r="DV45" s="47"/>
      <c r="DW45" s="47"/>
      <c r="DX45" s="47"/>
      <c r="DY45" s="47"/>
      <c r="DZ45" s="47"/>
      <c r="EA45" s="47"/>
      <c r="EB45" s="47"/>
      <c r="EC45" s="47"/>
      <c r="ED45" s="47"/>
      <c r="EE45" s="47"/>
      <c r="EF45" s="47"/>
      <c r="EG45" s="47"/>
      <c r="EH45" s="47"/>
      <c r="EI45" s="47"/>
      <c r="EJ45" s="47"/>
      <c r="EK45" s="47"/>
      <c r="EL45" s="47"/>
      <c r="EM45" s="47"/>
      <c r="EN45" s="47"/>
      <c r="EO45" s="47"/>
      <c r="EP45" s="47"/>
      <c r="EQ45" s="47"/>
      <c r="ER45" s="47"/>
      <c r="ES45" s="47"/>
      <c r="ET45" s="47"/>
      <c r="EU45" s="47"/>
      <c r="EV45" s="47"/>
      <c r="EW45" s="47"/>
      <c r="EX45" s="47"/>
      <c r="EY45" s="47"/>
      <c r="EZ45" s="47"/>
      <c r="FA45" s="47"/>
      <c r="FB45" s="47"/>
      <c r="FC45" s="47"/>
      <c r="FD45" s="47"/>
      <c r="FE45" s="47"/>
      <c r="FF45" s="47"/>
      <c r="FG45" s="47"/>
      <c r="FH45" s="47"/>
      <c r="FI45" s="47"/>
      <c r="FJ45" s="47"/>
      <c r="FK45" s="47"/>
      <c r="FL45" s="47"/>
      <c r="FM45" s="47"/>
      <c r="FN45" s="47"/>
      <c r="FO45" s="47"/>
      <c r="FP45" s="47"/>
      <c r="FQ45" s="47"/>
      <c r="FR45" s="47"/>
      <c r="FS45" s="47"/>
      <c r="FT45" s="47"/>
      <c r="FU45" s="47"/>
      <c r="FV45" s="47"/>
      <c r="FW45" s="47"/>
      <c r="FX45" s="47"/>
      <c r="FY45" s="47"/>
      <c r="FZ45" s="47"/>
      <c r="GA45" s="47"/>
      <c r="GB45" s="47"/>
      <c r="GC45" s="47"/>
      <c r="GD45" s="47"/>
      <c r="GE45" s="47"/>
      <c r="GF45" s="47"/>
      <c r="GG45" s="47"/>
      <c r="GH45" s="47"/>
      <c r="GI45" s="47"/>
      <c r="GJ45" s="47"/>
      <c r="GK45" s="47"/>
      <c r="GL45" s="47"/>
      <c r="GM45" s="47"/>
      <c r="GN45" s="47"/>
      <c r="GO45" s="47"/>
      <c r="GP45" s="47"/>
      <c r="GQ45" s="47"/>
      <c r="GR45" s="47"/>
      <c r="GS45" s="47"/>
      <c r="GT45" s="47"/>
      <c r="GU45" s="47"/>
      <c r="GV45" s="47"/>
      <c r="GW45" s="47"/>
      <c r="GX45" s="47"/>
      <c r="GY45" s="47"/>
      <c r="GZ45" s="47"/>
      <c r="HA45" s="47"/>
      <c r="HB45" s="47"/>
      <c r="HC45" s="47"/>
      <c r="HD45" s="47"/>
      <c r="HE45" s="47"/>
      <c r="HF45" s="47"/>
      <c r="HG45" s="47"/>
      <c r="HH45" s="47"/>
      <c r="HI45" s="47"/>
      <c r="HJ45" s="47"/>
      <c r="HK45" s="47"/>
      <c r="HL45" s="47"/>
      <c r="HM45" s="47"/>
      <c r="HN45" s="47"/>
      <c r="HO45" s="47"/>
      <c r="HP45" s="47"/>
      <c r="HQ45" s="47"/>
      <c r="HR45" s="47"/>
      <c r="HS45" s="47"/>
      <c r="HT45" s="47"/>
      <c r="HU45" s="47"/>
    </row>
    <row r="46" spans="1:229" ht="12" customHeight="1" x14ac:dyDescent="0.3">
      <c r="A46"/>
      <c r="B46"/>
      <c r="C46"/>
      <c r="D46" s="62"/>
      <c r="E46" s="62"/>
      <c r="F46" s="62"/>
      <c r="G46" s="62"/>
      <c r="H46" s="62"/>
      <c r="I46" s="62"/>
      <c r="J46" s="62"/>
      <c r="K46" s="62"/>
      <c r="L46" s="62"/>
      <c r="M46" s="63"/>
      <c r="N46" s="63"/>
      <c r="O46" s="63"/>
      <c r="P46"/>
      <c r="Q46" s="49"/>
      <c r="R46" s="49"/>
      <c r="S46"/>
      <c r="T46" s="61"/>
      <c r="U46" s="61"/>
      <c r="V46" s="61"/>
      <c r="W46" s="61"/>
      <c r="X46" s="61"/>
      <c r="Y46" s="61"/>
      <c r="Z46" s="61"/>
      <c r="AA46" s="61"/>
      <c r="AB46" s="61"/>
      <c r="AC46" s="55"/>
      <c r="AD46"/>
      <c r="AE46"/>
      <c r="AF46"/>
      <c r="AG46" s="49"/>
      <c r="AH46"/>
      <c r="AI46"/>
      <c r="AJ46"/>
      <c r="AK46"/>
      <c r="AL46"/>
      <c r="AM46"/>
      <c r="AN46"/>
      <c r="AO46"/>
      <c r="AP46"/>
      <c r="AQ46"/>
      <c r="AR46"/>
      <c r="AS46"/>
      <c r="AT46"/>
      <c r="AU46"/>
      <c r="AV46" s="46"/>
      <c r="AW46" s="46"/>
      <c r="AX46" s="46"/>
      <c r="AY46" s="46"/>
      <c r="AZ46" s="46"/>
      <c r="BA46" s="46"/>
      <c r="BB46" s="46"/>
      <c r="BC46" s="46"/>
      <c r="BD46" s="46"/>
      <c r="BE46" s="46"/>
      <c r="BF46" s="46"/>
      <c r="BG46" s="46"/>
      <c r="BH46" s="47"/>
      <c r="BI46" s="47"/>
      <c r="BJ46" s="47"/>
      <c r="BK46" s="47"/>
      <c r="BL46" s="47"/>
      <c r="BM46" s="47"/>
      <c r="BN46" s="47"/>
      <c r="BO46" s="47"/>
      <c r="BP46" s="47"/>
      <c r="BQ46" s="47"/>
      <c r="BR46" s="47"/>
      <c r="BS46" s="47"/>
      <c r="BT46" s="47"/>
      <c r="BU46" s="47"/>
      <c r="BV46" s="47"/>
      <c r="BW46" s="47"/>
      <c r="BX46" s="47"/>
      <c r="BY46" s="47"/>
      <c r="BZ46" s="47"/>
      <c r="CA46" s="47"/>
      <c r="CB46" s="47"/>
      <c r="CC46" s="47"/>
      <c r="CD46" s="47"/>
      <c r="CE46" s="47"/>
      <c r="CF46" s="47"/>
      <c r="CG46" s="47"/>
      <c r="CH46" s="47"/>
      <c r="CI46" s="47"/>
      <c r="CJ46" s="47"/>
      <c r="CK46" s="47"/>
      <c r="CL46" s="47"/>
      <c r="CM46" s="47"/>
      <c r="CN46" s="47"/>
      <c r="CO46" s="47"/>
      <c r="CP46" s="47"/>
      <c r="CQ46" s="47"/>
      <c r="CR46" s="47"/>
      <c r="CS46" s="47"/>
      <c r="CT46" s="47"/>
      <c r="CU46" s="47"/>
      <c r="CV46" s="47"/>
      <c r="CW46" s="47"/>
      <c r="CX46" s="47"/>
      <c r="CY46" s="47"/>
      <c r="CZ46" s="47"/>
      <c r="DA46" s="47"/>
      <c r="DB46" s="47"/>
      <c r="DC46" s="47"/>
      <c r="DD46" s="47"/>
      <c r="DE46" s="47"/>
      <c r="DF46" s="47"/>
      <c r="DG46" s="47"/>
      <c r="DH46" s="47"/>
      <c r="DI46" s="47"/>
      <c r="DJ46" s="47"/>
      <c r="DK46" s="47"/>
      <c r="DL46" s="47"/>
      <c r="DM46" s="47"/>
      <c r="DN46" s="47"/>
      <c r="DO46" s="47"/>
      <c r="DP46" s="47"/>
      <c r="DQ46" s="47"/>
      <c r="DR46" s="47"/>
      <c r="DS46" s="47"/>
      <c r="DT46" s="47"/>
      <c r="DU46" s="47"/>
      <c r="DV46" s="47"/>
      <c r="DW46" s="47"/>
      <c r="DX46" s="47"/>
      <c r="DY46" s="47"/>
      <c r="DZ46" s="47"/>
      <c r="EA46" s="47"/>
      <c r="EB46" s="47"/>
      <c r="EC46" s="47"/>
      <c r="ED46" s="47"/>
      <c r="EE46" s="47"/>
      <c r="EF46" s="47"/>
      <c r="EG46" s="47"/>
      <c r="EH46" s="47"/>
      <c r="EI46" s="47"/>
      <c r="EJ46" s="47"/>
      <c r="EK46" s="47"/>
      <c r="EL46" s="47"/>
      <c r="EM46" s="47"/>
      <c r="EN46" s="47"/>
      <c r="EO46" s="47"/>
      <c r="EP46" s="47"/>
      <c r="EQ46" s="47"/>
      <c r="ER46" s="47"/>
      <c r="ES46" s="47"/>
      <c r="ET46" s="47"/>
      <c r="EU46" s="47"/>
      <c r="EV46" s="47"/>
      <c r="EW46" s="47"/>
      <c r="EX46" s="47"/>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row>
    <row r="47" spans="1:229" ht="12" customHeight="1" x14ac:dyDescent="0.3">
      <c r="A47"/>
      <c r="B47"/>
      <c r="C47"/>
      <c r="D47" s="62"/>
      <c r="E47" s="62"/>
      <c r="F47" s="62"/>
      <c r="G47" s="62"/>
      <c r="H47" s="62"/>
      <c r="I47" s="62"/>
      <c r="J47" s="62"/>
      <c r="K47" s="62"/>
      <c r="L47" s="62"/>
      <c r="M47" s="63"/>
      <c r="N47" s="63"/>
      <c r="O47" s="63"/>
      <c r="P47"/>
      <c r="Q47" s="49"/>
      <c r="R47" s="49"/>
      <c r="S47"/>
      <c r="T47" s="61"/>
      <c r="U47" s="61"/>
      <c r="V47" s="61"/>
      <c r="W47" s="61"/>
      <c r="X47" s="61"/>
      <c r="Y47" s="61"/>
      <c r="Z47" s="61"/>
      <c r="AA47" s="61"/>
      <c r="AB47" s="61"/>
      <c r="AC47" s="55"/>
      <c r="AD47"/>
      <c r="AE47"/>
      <c r="AF47"/>
      <c r="AG47" s="49"/>
      <c r="AH47"/>
      <c r="AI47"/>
      <c r="AJ47"/>
      <c r="AK47"/>
      <c r="AL47"/>
      <c r="AM47"/>
      <c r="AN47"/>
      <c r="AO47"/>
      <c r="AP47"/>
      <c r="AQ47"/>
      <c r="AR47"/>
      <c r="AS47"/>
      <c r="AT47"/>
      <c r="AU47"/>
      <c r="AV47" s="46"/>
      <c r="AW47" s="46"/>
      <c r="AX47" s="46"/>
      <c r="AY47" s="46"/>
      <c r="AZ47" s="46"/>
      <c r="BA47" s="46"/>
      <c r="BB47" s="46"/>
      <c r="BC47" s="46"/>
      <c r="BD47" s="46"/>
      <c r="BE47" s="46"/>
      <c r="BF47" s="46"/>
      <c r="BG47" s="46"/>
      <c r="BH47" s="47"/>
      <c r="BI47" s="47"/>
      <c r="BJ47" s="47"/>
      <c r="BK47" s="47"/>
      <c r="BL47" s="47"/>
      <c r="BM47" s="47"/>
      <c r="BN47" s="47"/>
      <c r="BO47" s="47"/>
      <c r="BP47" s="47"/>
      <c r="BQ47" s="47"/>
      <c r="BR47" s="47"/>
      <c r="BS47" s="47"/>
      <c r="BT47" s="47"/>
      <c r="BU47" s="47"/>
      <c r="BV47" s="47"/>
      <c r="BW47" s="47"/>
      <c r="BX47" s="47"/>
      <c r="BY47" s="47"/>
      <c r="BZ47" s="47"/>
      <c r="CA47" s="47"/>
      <c r="CB47" s="47"/>
      <c r="CC47" s="47"/>
      <c r="CD47" s="47"/>
      <c r="CE47" s="47"/>
      <c r="CF47" s="47"/>
      <c r="CG47" s="47"/>
      <c r="CH47" s="47"/>
      <c r="CI47" s="47"/>
      <c r="CJ47" s="47"/>
      <c r="CK47" s="47"/>
      <c r="CL47" s="47"/>
      <c r="CM47" s="47"/>
      <c r="CN47" s="47"/>
      <c r="CO47" s="47"/>
      <c r="CP47" s="47"/>
      <c r="CQ47" s="47"/>
      <c r="CR47" s="47"/>
      <c r="CS47" s="47"/>
      <c r="CT47" s="47"/>
      <c r="CU47" s="47"/>
      <c r="CV47" s="47"/>
      <c r="CW47" s="47"/>
      <c r="CX47" s="47"/>
      <c r="CY47" s="47"/>
      <c r="CZ47" s="47"/>
      <c r="DA47" s="47"/>
      <c r="DB47" s="47"/>
      <c r="DC47" s="47"/>
      <c r="DD47" s="47"/>
      <c r="DE47" s="47"/>
      <c r="DF47" s="47"/>
      <c r="DG47" s="47"/>
      <c r="DH47" s="47"/>
      <c r="DI47" s="47"/>
      <c r="DJ47" s="47"/>
      <c r="DK47" s="47"/>
      <c r="DL47" s="47"/>
      <c r="DM47" s="47"/>
      <c r="DN47" s="47"/>
      <c r="DO47" s="47"/>
      <c r="DP47" s="47"/>
      <c r="DQ47" s="47"/>
      <c r="DR47" s="47"/>
      <c r="DS47" s="47"/>
      <c r="DT47" s="47"/>
      <c r="DU47" s="47"/>
      <c r="DV47" s="47"/>
      <c r="DW47" s="47"/>
      <c r="DX47" s="47"/>
      <c r="DY47" s="47"/>
      <c r="DZ47" s="47"/>
      <c r="EA47" s="47"/>
      <c r="EB47" s="47"/>
      <c r="EC47" s="47"/>
      <c r="ED47" s="47"/>
      <c r="EE47" s="47"/>
      <c r="EF47" s="47"/>
      <c r="EG47" s="47"/>
      <c r="EH47" s="47"/>
      <c r="EI47" s="47"/>
      <c r="EJ47" s="47"/>
      <c r="EK47" s="47"/>
      <c r="EL47" s="47"/>
      <c r="EM47" s="47"/>
      <c r="EN47" s="47"/>
      <c r="EO47" s="47"/>
      <c r="EP47" s="47"/>
      <c r="EQ47" s="47"/>
      <c r="ER47" s="47"/>
      <c r="ES47" s="47"/>
      <c r="ET47" s="47"/>
      <c r="EU47" s="47"/>
      <c r="EV47" s="47"/>
      <c r="EW47" s="47"/>
      <c r="EX47" s="47"/>
      <c r="EY47" s="47"/>
      <c r="EZ47" s="47"/>
      <c r="FA47" s="47"/>
      <c r="FB47" s="47"/>
      <c r="FC47" s="47"/>
      <c r="FD47" s="47"/>
      <c r="FE47" s="47"/>
      <c r="FF47" s="47"/>
      <c r="FG47" s="47"/>
      <c r="FH47" s="47"/>
      <c r="FI47" s="47"/>
      <c r="FJ47" s="47"/>
      <c r="FK47" s="47"/>
      <c r="FL47" s="47"/>
      <c r="FM47" s="47"/>
      <c r="FN47" s="47"/>
      <c r="FO47" s="47"/>
      <c r="FP47" s="47"/>
      <c r="FQ47" s="47"/>
      <c r="FR47" s="47"/>
      <c r="FS47" s="47"/>
      <c r="FT47" s="47"/>
      <c r="FU47" s="47"/>
      <c r="FV47" s="47"/>
      <c r="FW47" s="47"/>
      <c r="FX47" s="47"/>
      <c r="FY47" s="47"/>
      <c r="FZ47" s="47"/>
      <c r="GA47" s="47"/>
      <c r="GB47" s="47"/>
      <c r="GC47" s="47"/>
      <c r="GD47" s="47"/>
      <c r="GE47" s="47"/>
      <c r="GF47" s="47"/>
      <c r="GG47" s="47"/>
      <c r="GH47" s="47"/>
      <c r="GI47" s="47"/>
      <c r="GJ47" s="47"/>
      <c r="GK47" s="47"/>
      <c r="GL47" s="47"/>
      <c r="GM47" s="47"/>
      <c r="GN47" s="47"/>
      <c r="GO47" s="47"/>
      <c r="GP47" s="47"/>
      <c r="GQ47" s="47"/>
      <c r="GR47" s="47"/>
      <c r="GS47" s="47"/>
      <c r="GT47" s="47"/>
      <c r="GU47" s="47"/>
      <c r="GV47" s="47"/>
      <c r="GW47" s="47"/>
      <c r="GX47" s="47"/>
      <c r="GY47" s="47"/>
      <c r="GZ47" s="47"/>
      <c r="HA47" s="47"/>
      <c r="HB47" s="47"/>
      <c r="HC47" s="47"/>
      <c r="HD47" s="47"/>
      <c r="HE47" s="47"/>
      <c r="HF47" s="47"/>
      <c r="HG47" s="47"/>
      <c r="HH47" s="47"/>
      <c r="HI47" s="47"/>
      <c r="HJ47" s="47"/>
      <c r="HK47" s="47"/>
      <c r="HL47" s="47"/>
      <c r="HM47" s="47"/>
      <c r="HN47" s="47"/>
      <c r="HO47" s="47"/>
      <c r="HP47" s="47"/>
      <c r="HQ47" s="47"/>
      <c r="HR47" s="47"/>
      <c r="HS47" s="47"/>
      <c r="HT47" s="47"/>
      <c r="HU47" s="47"/>
    </row>
    <row r="48" spans="1:229" ht="12" customHeight="1" x14ac:dyDescent="0.3">
      <c r="A48"/>
      <c r="B48"/>
      <c r="C48"/>
      <c r="D48" s="62"/>
      <c r="E48" s="62"/>
      <c r="F48" s="62"/>
      <c r="G48" s="62"/>
      <c r="H48" s="62"/>
      <c r="I48" s="62"/>
      <c r="J48" s="62"/>
      <c r="K48" s="62"/>
      <c r="L48" s="62"/>
      <c r="M48" s="63"/>
      <c r="N48" s="63"/>
      <c r="O48" s="63"/>
      <c r="P48"/>
      <c r="Q48" s="49"/>
      <c r="R48" s="49"/>
      <c r="S48"/>
      <c r="T48" s="61"/>
      <c r="U48" s="61"/>
      <c r="V48" s="61"/>
      <c r="W48" s="61"/>
      <c r="X48" s="61"/>
      <c r="Y48" s="61"/>
      <c r="Z48" s="61"/>
      <c r="AA48" s="61"/>
      <c r="AB48" s="61"/>
      <c r="AC48" s="55"/>
      <c r="AD48"/>
      <c r="AE48"/>
      <c r="AF48"/>
      <c r="AG48" s="49"/>
      <c r="AH48"/>
      <c r="AI48"/>
      <c r="AJ48"/>
      <c r="AK48"/>
      <c r="AL48"/>
      <c r="AM48"/>
      <c r="AN48"/>
      <c r="AO48"/>
      <c r="AP48"/>
      <c r="AQ48"/>
      <c r="AR48"/>
      <c r="AS48"/>
      <c r="AT48"/>
      <c r="AU48"/>
      <c r="AV48" s="46"/>
      <c r="AW48" s="46"/>
      <c r="AX48" s="46"/>
      <c r="AY48" s="46"/>
      <c r="AZ48" s="46"/>
      <c r="BA48" s="46"/>
      <c r="BB48" s="46"/>
      <c r="BC48" s="46"/>
      <c r="BD48" s="46"/>
      <c r="BE48" s="46"/>
      <c r="BF48" s="46"/>
      <c r="BG48" s="46"/>
      <c r="BH48" s="47"/>
      <c r="BI48" s="47"/>
      <c r="BJ48" s="47"/>
      <c r="BK48" s="47"/>
      <c r="BL48" s="47"/>
      <c r="BM48" s="47"/>
      <c r="BN48" s="47"/>
      <c r="BO48" s="47"/>
      <c r="BP48" s="47"/>
      <c r="BQ48" s="47"/>
      <c r="BR48" s="47"/>
      <c r="BS48" s="47"/>
      <c r="BT48" s="47"/>
      <c r="BU48" s="47"/>
      <c r="BV48" s="47"/>
      <c r="BW48" s="47"/>
      <c r="BX48" s="47"/>
      <c r="BY48" s="47"/>
      <c r="BZ48" s="47"/>
      <c r="CA48" s="47"/>
      <c r="CB48" s="47"/>
      <c r="CC48" s="47"/>
      <c r="CD48" s="47"/>
      <c r="CE48" s="47"/>
      <c r="CF48" s="47"/>
      <c r="CG48" s="47"/>
      <c r="CH48" s="47"/>
      <c r="CI48" s="47"/>
      <c r="CJ48" s="47"/>
      <c r="CK48" s="47"/>
      <c r="CL48" s="47"/>
      <c r="CM48" s="47"/>
      <c r="CN48" s="47"/>
      <c r="CO48" s="47"/>
      <c r="CP48" s="47"/>
      <c r="CQ48" s="47"/>
      <c r="CR48" s="47"/>
      <c r="CS48" s="47"/>
      <c r="CT48" s="47"/>
      <c r="CU48" s="47"/>
      <c r="CV48" s="47"/>
      <c r="CW48" s="47"/>
      <c r="CX48" s="47"/>
      <c r="CY48" s="47"/>
      <c r="CZ48" s="47"/>
      <c r="DA48" s="47"/>
      <c r="DB48" s="47"/>
      <c r="DC48" s="47"/>
      <c r="DD48" s="47"/>
      <c r="DE48" s="47"/>
      <c r="DF48" s="47"/>
      <c r="DG48" s="47"/>
      <c r="DH48" s="47"/>
      <c r="DI48" s="47"/>
      <c r="DJ48" s="47"/>
      <c r="DK48" s="47"/>
      <c r="DL48" s="47"/>
      <c r="DM48" s="47"/>
      <c r="DN48" s="47"/>
      <c r="DO48" s="47"/>
      <c r="DP48" s="47"/>
      <c r="DQ48" s="47"/>
      <c r="DR48" s="47"/>
      <c r="DS48" s="47"/>
      <c r="DT48" s="47"/>
      <c r="DU48" s="47"/>
      <c r="DV48" s="47"/>
      <c r="DW48" s="47"/>
      <c r="DX48" s="47"/>
      <c r="DY48" s="47"/>
      <c r="DZ48" s="47"/>
      <c r="EA48" s="47"/>
      <c r="EB48" s="47"/>
      <c r="EC48" s="47"/>
      <c r="ED48" s="47"/>
      <c r="EE48" s="47"/>
      <c r="EF48" s="47"/>
      <c r="EG48" s="47"/>
      <c r="EH48" s="47"/>
      <c r="EI48" s="47"/>
      <c r="EJ48" s="47"/>
      <c r="EK48" s="47"/>
      <c r="EL48" s="47"/>
      <c r="EM48" s="47"/>
      <c r="EN48" s="47"/>
      <c r="EO48" s="47"/>
      <c r="EP48" s="47"/>
      <c r="EQ48" s="47"/>
      <c r="ER48" s="47"/>
      <c r="ES48" s="47"/>
      <c r="ET48" s="47"/>
      <c r="EU48" s="47"/>
      <c r="EV48" s="47"/>
      <c r="EW48" s="47"/>
      <c r="EX48" s="47"/>
      <c r="EY48" s="47"/>
      <c r="EZ48" s="47"/>
      <c r="FA48" s="47"/>
      <c r="FB48" s="47"/>
      <c r="FC48" s="47"/>
      <c r="FD48" s="47"/>
      <c r="FE48" s="47"/>
      <c r="FF48" s="47"/>
      <c r="FG48" s="47"/>
      <c r="FH48" s="47"/>
      <c r="FI48" s="47"/>
      <c r="FJ48" s="47"/>
      <c r="FK48" s="47"/>
      <c r="FL48" s="47"/>
      <c r="FM48" s="47"/>
      <c r="FN48" s="47"/>
      <c r="FO48" s="47"/>
      <c r="FP48" s="47"/>
      <c r="FQ48" s="47"/>
      <c r="FR48" s="47"/>
      <c r="FS48" s="47"/>
      <c r="FT48" s="47"/>
      <c r="FU48" s="47"/>
      <c r="FV48" s="47"/>
      <c r="FW48" s="47"/>
      <c r="FX48" s="47"/>
      <c r="FY48" s="47"/>
      <c r="FZ48" s="47"/>
      <c r="GA48" s="47"/>
      <c r="GB48" s="47"/>
      <c r="GC48" s="47"/>
      <c r="GD48" s="47"/>
      <c r="GE48" s="47"/>
      <c r="GF48" s="47"/>
      <c r="GG48" s="47"/>
      <c r="GH48" s="47"/>
      <c r="GI48" s="47"/>
      <c r="GJ48" s="47"/>
      <c r="GK48" s="47"/>
      <c r="GL48" s="47"/>
      <c r="GM48" s="47"/>
      <c r="GN48" s="47"/>
      <c r="GO48" s="47"/>
      <c r="GP48" s="47"/>
      <c r="GQ48" s="47"/>
      <c r="GR48" s="47"/>
      <c r="GS48" s="47"/>
      <c r="GT48" s="47"/>
      <c r="GU48" s="47"/>
      <c r="GV48" s="47"/>
      <c r="GW48" s="47"/>
      <c r="GX48" s="47"/>
      <c r="GY48" s="47"/>
      <c r="GZ48" s="47"/>
      <c r="HA48" s="47"/>
      <c r="HB48" s="47"/>
      <c r="HC48" s="47"/>
      <c r="HD48" s="47"/>
      <c r="HE48" s="47"/>
      <c r="HF48" s="47"/>
      <c r="HG48" s="47"/>
      <c r="HH48" s="47"/>
      <c r="HI48" s="47"/>
      <c r="HJ48" s="47"/>
      <c r="HK48" s="47"/>
      <c r="HL48" s="47"/>
      <c r="HM48" s="47"/>
      <c r="HN48" s="47"/>
      <c r="HO48" s="47"/>
      <c r="HP48" s="47"/>
      <c r="HQ48" s="47"/>
      <c r="HR48" s="47"/>
      <c r="HS48" s="47"/>
      <c r="HT48" s="47"/>
      <c r="HU48" s="47"/>
    </row>
    <row r="49" spans="1:229" ht="12" customHeight="1" x14ac:dyDescent="0.3">
      <c r="A49"/>
      <c r="B49"/>
      <c r="C49"/>
      <c r="D49" s="62"/>
      <c r="E49" s="62"/>
      <c r="F49" s="62"/>
      <c r="G49" s="62"/>
      <c r="H49" s="62"/>
      <c r="I49" s="62"/>
      <c r="J49" s="62"/>
      <c r="K49" s="62"/>
      <c r="L49" s="62"/>
      <c r="M49" s="63"/>
      <c r="N49" s="63"/>
      <c r="O49" s="63"/>
      <c r="P49"/>
      <c r="Q49" s="49"/>
      <c r="R49" s="49"/>
      <c r="S49"/>
      <c r="T49" s="61"/>
      <c r="U49" s="61"/>
      <c r="V49" s="61"/>
      <c r="W49" s="61"/>
      <c r="X49" s="61"/>
      <c r="Y49" s="61"/>
      <c r="Z49" s="61"/>
      <c r="AA49" s="61"/>
      <c r="AB49" s="61"/>
      <c r="AC49" s="55"/>
      <c r="AD49"/>
      <c r="AE49"/>
      <c r="AF49"/>
      <c r="AG49" s="49"/>
      <c r="AH49"/>
      <c r="AI49"/>
      <c r="AJ49"/>
      <c r="AK49"/>
      <c r="AL49"/>
      <c r="AM49"/>
      <c r="AN49"/>
      <c r="AO49"/>
      <c r="AP49"/>
      <c r="AQ49"/>
      <c r="AR49"/>
      <c r="AS49"/>
      <c r="AT49"/>
      <c r="AU49"/>
      <c r="AV49" s="46"/>
      <c r="AW49" s="46"/>
      <c r="AX49" s="46"/>
      <c r="AY49" s="46"/>
      <c r="AZ49" s="46"/>
      <c r="BA49" s="46"/>
      <c r="BB49" s="46"/>
      <c r="BC49" s="46"/>
      <c r="BD49" s="46"/>
      <c r="BE49" s="46"/>
      <c r="BF49" s="46"/>
      <c r="BG49" s="46"/>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row>
    <row r="50" spans="1:229" ht="12" customHeight="1" x14ac:dyDescent="0.3">
      <c r="A50"/>
      <c r="B50"/>
      <c r="C50"/>
      <c r="D50" s="62"/>
      <c r="E50" s="62"/>
      <c r="F50" s="62"/>
      <c r="G50" s="62"/>
      <c r="H50" s="62"/>
      <c r="I50" s="62"/>
      <c r="J50" s="62"/>
      <c r="K50" s="62"/>
      <c r="L50" s="62"/>
      <c r="M50" s="63"/>
      <c r="N50" s="63"/>
      <c r="O50" s="63"/>
      <c r="P50"/>
      <c r="Q50" s="49"/>
      <c r="R50" s="49"/>
      <c r="S50"/>
      <c r="T50" s="61"/>
      <c r="U50" s="61"/>
      <c r="V50" s="61"/>
      <c r="W50" s="61"/>
      <c r="X50" s="61"/>
      <c r="Y50" s="61"/>
      <c r="Z50" s="61"/>
      <c r="AA50" s="61"/>
      <c r="AB50" s="61"/>
      <c r="AC50" s="55"/>
      <c r="AD50"/>
      <c r="AE50"/>
      <c r="AF50"/>
      <c r="AG50" s="49"/>
      <c r="AH50"/>
      <c r="AI50"/>
      <c r="AJ50"/>
      <c r="AK50"/>
      <c r="AL50"/>
      <c r="AM50"/>
      <c r="AN50"/>
      <c r="AO50"/>
      <c r="AP50"/>
      <c r="AQ50"/>
      <c r="AR50"/>
      <c r="AS50"/>
      <c r="AT50"/>
      <c r="AU50"/>
      <c r="AV50" s="46"/>
      <c r="AW50" s="46"/>
      <c r="AX50" s="46"/>
      <c r="AY50" s="46"/>
      <c r="AZ50" s="46"/>
      <c r="BA50" s="46"/>
      <c r="BB50" s="46"/>
      <c r="BC50" s="46"/>
      <c r="BD50" s="46"/>
      <c r="BE50" s="46"/>
      <c r="BF50" s="46"/>
      <c r="BG50" s="46"/>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row>
    <row r="51" spans="1:229" ht="12" customHeight="1" x14ac:dyDescent="0.3">
      <c r="A51"/>
      <c r="B51"/>
      <c r="C51"/>
      <c r="D51" s="62"/>
      <c r="E51" s="62"/>
      <c r="F51" s="62"/>
      <c r="G51" s="62"/>
      <c r="H51" s="62"/>
      <c r="I51" s="62"/>
      <c r="J51" s="62"/>
      <c r="K51" s="62"/>
      <c r="L51" s="62"/>
      <c r="M51" s="63"/>
      <c r="N51" s="63"/>
      <c r="O51" s="63"/>
      <c r="P51"/>
      <c r="Q51" s="49"/>
      <c r="R51" s="49"/>
      <c r="S51"/>
      <c r="T51" s="61"/>
      <c r="U51" s="61"/>
      <c r="V51" s="61"/>
      <c r="W51" s="61"/>
      <c r="X51" s="61"/>
      <c r="Y51" s="61"/>
      <c r="Z51" s="61"/>
      <c r="AA51" s="61"/>
      <c r="AB51" s="61"/>
      <c r="AC51" s="55"/>
      <c r="AD51"/>
      <c r="AE51"/>
      <c r="AF51"/>
      <c r="AG51" s="49"/>
      <c r="AH51"/>
      <c r="AI51"/>
      <c r="AJ51"/>
      <c r="AK51"/>
      <c r="AL51"/>
      <c r="AM51"/>
      <c r="AN51"/>
      <c r="AO51"/>
      <c r="AP51"/>
      <c r="AQ51"/>
      <c r="AR51"/>
      <c r="AS51"/>
      <c r="AT51"/>
      <c r="AU51"/>
      <c r="AV51" s="46"/>
      <c r="AW51" s="46"/>
      <c r="AX51" s="46"/>
      <c r="AY51" s="46"/>
      <c r="AZ51" s="46"/>
      <c r="BA51" s="46"/>
      <c r="BB51" s="46"/>
      <c r="BC51" s="46"/>
      <c r="BD51" s="46"/>
      <c r="BE51" s="46"/>
      <c r="BF51" s="46"/>
      <c r="BG51" s="46"/>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row>
    <row r="52" spans="1:229" ht="12" customHeight="1" x14ac:dyDescent="0.25">
      <c r="A52"/>
      <c r="B52"/>
      <c r="C52"/>
      <c r="D52" s="49"/>
      <c r="E52" s="49"/>
      <c r="F52" s="49"/>
      <c r="G52" s="49"/>
      <c r="H52" s="49"/>
      <c r="I52" s="49"/>
      <c r="J52" s="49"/>
      <c r="K52"/>
      <c r="L52"/>
      <c r="M52"/>
      <c r="N52"/>
      <c r="O52"/>
      <c r="P52"/>
      <c r="Q52" s="49"/>
      <c r="R52" s="49"/>
      <c r="S52"/>
      <c r="T52" s="49"/>
      <c r="U52" s="49"/>
      <c r="V52" s="49"/>
      <c r="W52" s="49"/>
      <c r="X52" s="49"/>
      <c r="Y52" s="49"/>
      <c r="Z52" s="49"/>
      <c r="AA52" s="49"/>
      <c r="AB52" s="49"/>
      <c r="AC52" s="49"/>
      <c r="AD52" s="49"/>
      <c r="AE52" s="49"/>
      <c r="AF52"/>
      <c r="AG52" s="49"/>
      <c r="AH52"/>
      <c r="AI52"/>
      <c r="AJ52"/>
      <c r="AK52"/>
      <c r="AL52"/>
      <c r="AM52"/>
      <c r="AN52"/>
      <c r="AO52"/>
      <c r="AP52"/>
      <c r="AQ52"/>
      <c r="AR52"/>
      <c r="AS52"/>
      <c r="AT52"/>
      <c r="AU52"/>
      <c r="AV52" s="46"/>
      <c r="AW52" s="46"/>
      <c r="AX52" s="46"/>
      <c r="AY52" s="46"/>
      <c r="AZ52" s="46"/>
      <c r="BA52" s="46"/>
      <c r="BB52" s="46"/>
      <c r="BC52" s="46"/>
      <c r="BD52" s="46"/>
      <c r="BE52" s="46"/>
      <c r="BF52" s="46"/>
      <c r="BG52" s="46"/>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row>
    <row r="53" spans="1:229" ht="12" customHeight="1" x14ac:dyDescent="0.25">
      <c r="A53" s="269" t="s">
        <v>127</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c r="AF53" s="269"/>
      <c r="AG53" s="269"/>
      <c r="AH53" s="269"/>
      <c r="AI53" s="269"/>
      <c r="AJ53" s="269"/>
      <c r="AK53" s="269"/>
      <c r="AL53" s="269"/>
      <c r="AM53" s="269"/>
      <c r="AN53" s="269"/>
      <c r="AO53" s="269"/>
      <c r="AP53" s="269"/>
      <c r="AQ53" s="269"/>
      <c r="AR53" s="269"/>
      <c r="AS53" s="269"/>
      <c r="AT53" s="269"/>
      <c r="AU53" s="269"/>
      <c r="AV53" s="46"/>
      <c r="AW53" s="46"/>
      <c r="AX53" s="46"/>
      <c r="AY53" s="46"/>
      <c r="AZ53" s="46"/>
      <c r="BA53" s="46"/>
      <c r="BB53" s="46"/>
      <c r="BC53" s="46"/>
      <c r="BD53" s="46"/>
      <c r="BE53" s="46"/>
      <c r="BF53" s="46"/>
      <c r="BG53" s="46"/>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row>
    <row r="54" spans="1:229" ht="12" customHeight="1" x14ac:dyDescent="0.2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s="46"/>
      <c r="AW54" s="46"/>
      <c r="AX54" s="46"/>
      <c r="AY54" s="46"/>
      <c r="AZ54" s="46"/>
      <c r="BA54" s="46"/>
      <c r="BB54" s="46"/>
      <c r="BC54" s="46"/>
      <c r="BD54" s="46"/>
      <c r="BE54" s="46"/>
      <c r="BF54" s="46"/>
      <c r="BG54" s="46"/>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row>
    <row r="55" spans="1:229" ht="12" customHeight="1" x14ac:dyDescent="0.25">
      <c r="A55" s="284"/>
      <c r="B55" s="284"/>
      <c r="C55" s="284"/>
      <c r="D55" s="277" t="str">
        <f>D1</f>
        <v>Appel à projets commun 2020</v>
      </c>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K55" s="277"/>
      <c r="AL55" s="277"/>
      <c r="AM55" s="277"/>
      <c r="AN55" s="285" t="s">
        <v>111</v>
      </c>
      <c r="AO55" s="285"/>
      <c r="AP55" s="285"/>
      <c r="AQ55" s="285"/>
      <c r="AR55" s="285"/>
      <c r="AS55" s="285"/>
      <c r="AT55" s="285"/>
      <c r="AU55" s="285"/>
      <c r="AV55" s="46"/>
      <c r="AW55" s="46"/>
      <c r="AX55" s="46"/>
      <c r="AY55" s="46"/>
      <c r="AZ55" s="46"/>
      <c r="BA55" s="46"/>
      <c r="BB55" s="46"/>
      <c r="BC55" s="46"/>
      <c r="BD55" s="46"/>
      <c r="BE55" s="46"/>
      <c r="BF55" s="46"/>
      <c r="BG55" s="46"/>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row>
    <row r="56" spans="1:229" ht="12" customHeight="1" x14ac:dyDescent="0.25">
      <c r="A56" s="284"/>
      <c r="B56" s="284"/>
      <c r="C56" s="284"/>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c r="AN56" s="285"/>
      <c r="AO56" s="285"/>
      <c r="AP56" s="285"/>
      <c r="AQ56" s="285"/>
      <c r="AR56" s="285"/>
      <c r="AS56" s="285"/>
      <c r="AT56" s="285"/>
      <c r="AU56" s="285"/>
      <c r="AV56" s="46"/>
      <c r="AW56" s="46"/>
      <c r="AX56" s="46"/>
      <c r="AY56" s="46"/>
      <c r="AZ56" s="46"/>
      <c r="BA56" s="46"/>
      <c r="BB56" s="46"/>
      <c r="BC56" s="46"/>
      <c r="BD56" s="46"/>
      <c r="BE56" s="46"/>
      <c r="BF56" s="46"/>
      <c r="BG56" s="46"/>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row>
    <row r="57" spans="1:229" ht="12" customHeight="1" x14ac:dyDescent="0.25">
      <c r="A57" s="284"/>
      <c r="B57" s="284"/>
      <c r="C57" s="284"/>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85"/>
      <c r="AO57" s="285"/>
      <c r="AP57" s="285"/>
      <c r="AQ57" s="285"/>
      <c r="AR57" s="285"/>
      <c r="AS57" s="285"/>
      <c r="AT57" s="285"/>
      <c r="AU57" s="285"/>
      <c r="AV57" s="46"/>
      <c r="AW57" s="46"/>
      <c r="AX57" s="46"/>
      <c r="AY57" s="46"/>
      <c r="AZ57" s="46"/>
      <c r="BA57" s="46"/>
      <c r="BB57" s="46"/>
      <c r="BC57" s="46"/>
      <c r="BD57" s="46"/>
      <c r="BE57" s="46"/>
      <c r="BF57" s="46"/>
      <c r="BG57" s="46"/>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row>
    <row r="58" spans="1:229" ht="12" customHeight="1" x14ac:dyDescent="0.2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s="46"/>
      <c r="AW58" s="46"/>
      <c r="AX58" s="46"/>
      <c r="AY58" s="46"/>
      <c r="AZ58" s="46"/>
      <c r="BA58" s="46"/>
      <c r="BB58" s="46"/>
      <c r="BC58" s="46"/>
      <c r="BD58" s="46"/>
      <c r="BE58" s="46"/>
      <c r="BF58" s="46"/>
      <c r="BG58" s="46"/>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row>
    <row r="59" spans="1:229" ht="12" customHeight="1" x14ac:dyDescent="0.2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s="46"/>
      <c r="AW59" s="46"/>
      <c r="AX59" s="46"/>
      <c r="AY59" s="46"/>
      <c r="AZ59" s="46"/>
      <c r="BA59" s="46"/>
      <c r="BB59" s="46"/>
      <c r="BC59" s="46"/>
      <c r="BD59" s="46"/>
      <c r="BE59" s="46"/>
      <c r="BF59" s="46"/>
      <c r="BG59" s="46"/>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row>
    <row r="60" spans="1:229" ht="12" customHeight="1" x14ac:dyDescent="0.25">
      <c r="A60"/>
      <c r="B60"/>
      <c r="C60"/>
      <c r="D60" s="277" t="s">
        <v>128</v>
      </c>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46"/>
      <c r="AW60" s="46"/>
      <c r="AX60" s="46"/>
      <c r="AY60" s="46"/>
      <c r="AZ60" s="46"/>
      <c r="BA60" s="46"/>
      <c r="BB60" s="46"/>
      <c r="BC60" s="46"/>
      <c r="BD60" s="46"/>
      <c r="BE60" s="46"/>
      <c r="BF60" s="46"/>
      <c r="BG60" s="46"/>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row>
    <row r="61" spans="1:229" ht="12" customHeight="1" x14ac:dyDescent="0.25">
      <c r="A61"/>
      <c r="B61"/>
      <c r="C61"/>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46"/>
      <c r="AW61" s="46"/>
      <c r="AX61" s="46"/>
      <c r="AY61" s="46"/>
      <c r="AZ61" s="46"/>
      <c r="BA61" s="46"/>
      <c r="BB61" s="46"/>
      <c r="BC61" s="46"/>
      <c r="BD61" s="46"/>
      <c r="BE61" s="46"/>
      <c r="BF61" s="46"/>
      <c r="BG61" s="46"/>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row>
    <row r="62" spans="1:229" ht="12" customHeight="1" x14ac:dyDescent="0.2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s="46"/>
      <c r="AW62" s="46"/>
      <c r="AX62" s="46"/>
      <c r="AY62" s="46"/>
      <c r="AZ62" s="46"/>
      <c r="BA62" s="46"/>
      <c r="BB62" s="46"/>
      <c r="BC62" s="46"/>
      <c r="BD62" s="46"/>
      <c r="BE62" s="46"/>
      <c r="BF62" s="46"/>
      <c r="BG62" s="46"/>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row>
    <row r="63" spans="1:229" ht="12" customHeight="1" x14ac:dyDescent="0.25">
      <c r="A63"/>
      <c r="B63"/>
      <c r="C63"/>
      <c r="D63" s="278" t="s">
        <v>129</v>
      </c>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278"/>
      <c r="AJ63" s="278"/>
      <c r="AK63"/>
      <c r="AL63"/>
      <c r="AM63"/>
      <c r="AN63"/>
      <c r="AO63"/>
      <c r="AP63"/>
      <c r="AQ63"/>
      <c r="AR63"/>
      <c r="AS63"/>
      <c r="AT63"/>
      <c r="AU63"/>
      <c r="AV63" s="46"/>
      <c r="AW63" s="46"/>
      <c r="AX63" s="46"/>
      <c r="AY63" s="46"/>
      <c r="AZ63" s="46"/>
      <c r="BA63" s="46"/>
      <c r="BB63" s="46"/>
      <c r="BC63" s="46"/>
      <c r="BD63" s="46"/>
      <c r="BE63" s="46"/>
      <c r="BF63" s="46"/>
      <c r="BG63" s="46"/>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row>
    <row r="64" spans="1:229" ht="12" customHeight="1" x14ac:dyDescent="0.25">
      <c r="A64"/>
      <c r="B64"/>
      <c r="C64"/>
      <c r="D64"/>
      <c r="E64"/>
      <c r="F64"/>
      <c r="G64"/>
      <c r="H64"/>
      <c r="I64"/>
      <c r="J64"/>
      <c r="K64"/>
      <c r="L64"/>
      <c r="M64"/>
      <c r="N64"/>
      <c r="O64"/>
      <c r="P64"/>
      <c r="Q64"/>
      <c r="R64"/>
      <c r="S64" s="279" t="s">
        <v>130</v>
      </c>
      <c r="T64" s="279"/>
      <c r="U64" s="279"/>
      <c r="V64" s="279"/>
      <c r="W64" s="279"/>
      <c r="X64" s="279" t="str">
        <f>CONCATENATE("NB ",Table!G8)</f>
        <v>NB 2020</v>
      </c>
      <c r="Y64" s="279"/>
      <c r="Z64" s="279"/>
      <c r="AA64" s="279"/>
      <c r="AB64" s="279"/>
      <c r="AC64" s="279" t="str">
        <f>IF(Table!G11&gt;1,CONCATENATE("NB ",Table!G8+1),"")</f>
        <v/>
      </c>
      <c r="AD64" s="279"/>
      <c r="AE64" s="279"/>
      <c r="AF64" s="279"/>
      <c r="AG64" s="279"/>
      <c r="AH64" s="279" t="str">
        <f>IF(Table!G11&gt;2,CONCATENATE("NB ",Table!G8+2),"")</f>
        <v/>
      </c>
      <c r="AI64" s="279"/>
      <c r="AJ64" s="279"/>
      <c r="AK64" s="279"/>
      <c r="AL64" s="279"/>
      <c r="AM64" s="279" t="str">
        <f>IF(Table!G11&gt;3,CONCATENATE("NB ",Table!G8+3),"")</f>
        <v/>
      </c>
      <c r="AN64" s="279"/>
      <c r="AO64" s="279"/>
      <c r="AP64" s="279"/>
      <c r="AQ64" s="279"/>
      <c r="AR64" s="49" t="str">
        <f>IF(Table!V11&gt;1,CONCATENATE("NB ",Table!V8+1),"")</f>
        <v/>
      </c>
      <c r="AS64" s="279" t="str">
        <f>IF(Table!G11&gt;4,CONCATENATE("NB ",Table!G8+4),"")</f>
        <v/>
      </c>
      <c r="AT64" s="279"/>
      <c r="AU64" s="279"/>
      <c r="AV64" s="46"/>
      <c r="AW64" s="46"/>
      <c r="AX64" s="46"/>
      <c r="AY64" s="46"/>
      <c r="AZ64" s="46"/>
      <c r="BA64" s="46"/>
      <c r="BB64" s="46"/>
      <c r="BC64" s="46"/>
      <c r="BD64" s="46"/>
      <c r="BE64" s="46"/>
      <c r="BF64" s="46"/>
      <c r="BG64" s="46"/>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row>
    <row r="65" spans="1:229" ht="12" customHeight="1" x14ac:dyDescent="0.25">
      <c r="A65"/>
      <c r="B65"/>
      <c r="C65"/>
      <c r="D65"/>
      <c r="E65"/>
      <c r="F65"/>
      <c r="G65"/>
      <c r="H65"/>
      <c r="I65"/>
      <c r="J65"/>
      <c r="K65"/>
      <c r="L65"/>
      <c r="M65"/>
      <c r="N65"/>
      <c r="O65"/>
      <c r="P65"/>
      <c r="Q65"/>
      <c r="R65"/>
      <c r="S65" s="279"/>
      <c r="T65" s="279"/>
      <c r="U65" s="279"/>
      <c r="V65" s="279"/>
      <c r="W65" s="279"/>
      <c r="X65" s="279"/>
      <c r="Y65" s="279"/>
      <c r="Z65" s="279"/>
      <c r="AA65" s="279"/>
      <c r="AB65" s="279"/>
      <c r="AC65" s="279"/>
      <c r="AD65" s="279"/>
      <c r="AE65" s="279"/>
      <c r="AF65" s="279"/>
      <c r="AG65" s="279"/>
      <c r="AH65" s="279"/>
      <c r="AI65" s="279"/>
      <c r="AJ65" s="279"/>
      <c r="AK65" s="279"/>
      <c r="AL65" s="279"/>
      <c r="AM65" s="279"/>
      <c r="AN65" s="279"/>
      <c r="AO65" s="279"/>
      <c r="AP65" s="279"/>
      <c r="AQ65" s="279"/>
      <c r="AR65" s="49"/>
      <c r="AS65" s="279"/>
      <c r="AT65" s="279"/>
      <c r="AU65" s="279"/>
      <c r="AV65" s="46"/>
      <c r="AW65" s="46"/>
      <c r="AX65" s="46"/>
      <c r="AY65" s="46"/>
      <c r="AZ65" s="46"/>
      <c r="BA65" s="46"/>
      <c r="BB65" s="46"/>
      <c r="BC65" s="46"/>
      <c r="BD65" s="46"/>
      <c r="BE65" s="46"/>
      <c r="BF65" s="46"/>
      <c r="BG65" s="46"/>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row>
    <row r="66" spans="1:229" ht="12" customHeight="1" thickBot="1" x14ac:dyDescent="0.3">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s="46"/>
      <c r="AW66" s="46"/>
      <c r="AX66" s="46"/>
      <c r="AY66" s="46"/>
      <c r="AZ66" s="46"/>
      <c r="BA66" s="46"/>
      <c r="BB66" s="46"/>
      <c r="BC66" s="46"/>
      <c r="BD66" s="46"/>
      <c r="BE66" s="46"/>
      <c r="BF66" s="46"/>
      <c r="BG66" s="46"/>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row>
    <row r="67" spans="1:229" ht="12" customHeight="1" thickBot="1" x14ac:dyDescent="0.3">
      <c r="A67"/>
      <c r="B67"/>
      <c r="C67"/>
      <c r="D67"/>
      <c r="E67" s="270" t="s">
        <v>131</v>
      </c>
      <c r="F67" s="270"/>
      <c r="G67" s="270"/>
      <c r="H67" s="270"/>
      <c r="I67" s="270"/>
      <c r="J67" s="270"/>
      <c r="K67" s="270"/>
      <c r="L67" s="270"/>
      <c r="M67" s="270"/>
      <c r="N67" s="270"/>
      <c r="O67" s="270"/>
      <c r="P67" s="270"/>
      <c r="Q67" s="270"/>
      <c r="R67"/>
      <c r="S67"/>
      <c r="T67" s="271">
        <f>Y67+AD67+AI67+AN67+AS67</f>
        <v>0</v>
      </c>
      <c r="U67" s="272"/>
      <c r="V67" s="273"/>
      <c r="W67" s="51"/>
      <c r="X67" s="51"/>
      <c r="Y67" s="268"/>
      <c r="Z67" s="268"/>
      <c r="AA67" s="268"/>
      <c r="AB67" s="51"/>
      <c r="AC67" s="51"/>
      <c r="AD67" s="268"/>
      <c r="AE67" s="268"/>
      <c r="AF67" s="268"/>
      <c r="AG67" s="51"/>
      <c r="AH67" s="51"/>
      <c r="AI67" s="268"/>
      <c r="AJ67" s="268"/>
      <c r="AK67" s="268"/>
      <c r="AL67" s="51"/>
      <c r="AM67" s="51"/>
      <c r="AN67" s="268"/>
      <c r="AO67" s="268"/>
      <c r="AP67" s="268"/>
      <c r="AQ67" s="51"/>
      <c r="AR67" s="51"/>
      <c r="AS67" s="268"/>
      <c r="AT67" s="268"/>
      <c r="AU67" s="268"/>
      <c r="AV67" s="46"/>
      <c r="AW67" s="46"/>
      <c r="AX67" s="46"/>
      <c r="AY67" s="46"/>
      <c r="AZ67" s="46"/>
      <c r="BA67" s="46"/>
      <c r="BB67" s="46"/>
      <c r="BC67" s="46"/>
      <c r="BD67" s="46"/>
      <c r="BE67" s="46"/>
      <c r="BF67" s="46"/>
      <c r="BG67" s="46"/>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row>
    <row r="68" spans="1:229" ht="12" customHeight="1" thickBot="1" x14ac:dyDescent="0.3">
      <c r="A68"/>
      <c r="B68"/>
      <c r="C68"/>
      <c r="D68"/>
      <c r="E68" s="270"/>
      <c r="F68" s="270"/>
      <c r="G68" s="270"/>
      <c r="H68" s="270"/>
      <c r="I68" s="270"/>
      <c r="J68" s="270"/>
      <c r="K68" s="270"/>
      <c r="L68" s="270"/>
      <c r="M68" s="270"/>
      <c r="N68" s="270"/>
      <c r="O68" s="270"/>
      <c r="P68" s="270"/>
      <c r="Q68" s="270"/>
      <c r="R68"/>
      <c r="S68"/>
      <c r="T68" s="274"/>
      <c r="U68" s="275"/>
      <c r="V68" s="276"/>
      <c r="W68" s="51"/>
      <c r="X68" s="51"/>
      <c r="Y68" s="268"/>
      <c r="Z68" s="268"/>
      <c r="AA68" s="268"/>
      <c r="AB68" s="51"/>
      <c r="AC68" s="51"/>
      <c r="AD68" s="268"/>
      <c r="AE68" s="268"/>
      <c r="AF68" s="268"/>
      <c r="AG68" s="51"/>
      <c r="AH68" s="51"/>
      <c r="AI68" s="268"/>
      <c r="AJ68" s="268"/>
      <c r="AK68" s="268"/>
      <c r="AL68" s="51"/>
      <c r="AM68" s="51"/>
      <c r="AN68" s="268"/>
      <c r="AO68" s="268"/>
      <c r="AP68" s="268"/>
      <c r="AQ68" s="51"/>
      <c r="AR68" s="51"/>
      <c r="AS68" s="268"/>
      <c r="AT68" s="268"/>
      <c r="AU68" s="268"/>
      <c r="AV68" s="46"/>
      <c r="AW68" s="46"/>
      <c r="AX68" s="46"/>
      <c r="AY68" s="46"/>
      <c r="AZ68" s="46"/>
      <c r="BA68" s="46"/>
      <c r="BB68" s="46"/>
      <c r="BC68" s="46"/>
      <c r="BD68" s="46"/>
      <c r="BE68" s="46"/>
      <c r="BF68" s="46"/>
      <c r="BG68" s="46"/>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row>
    <row r="69" spans="1:229" ht="12" customHeight="1" thickBot="1" x14ac:dyDescent="0.3">
      <c r="A69"/>
      <c r="B69"/>
      <c r="C69"/>
      <c r="D69"/>
      <c r="E69"/>
      <c r="F69"/>
      <c r="G69"/>
      <c r="H69"/>
      <c r="I69"/>
      <c r="J69"/>
      <c r="K69"/>
      <c r="L69"/>
      <c r="M69"/>
      <c r="N69"/>
      <c r="O69"/>
      <c r="P69"/>
      <c r="Q69"/>
      <c r="R69"/>
      <c r="S69"/>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46"/>
      <c r="AW69" s="46"/>
      <c r="AX69" s="46"/>
      <c r="AY69" s="46"/>
      <c r="AZ69" s="46"/>
      <c r="BA69" s="46"/>
      <c r="BB69" s="46"/>
      <c r="BC69" s="46"/>
      <c r="BD69" s="46"/>
      <c r="BE69" s="46"/>
      <c r="BF69" s="46"/>
      <c r="BG69" s="46"/>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row>
    <row r="70" spans="1:229" ht="12" customHeight="1" thickBot="1" x14ac:dyDescent="0.3">
      <c r="A70"/>
      <c r="B70"/>
      <c r="C70"/>
      <c r="D70"/>
      <c r="E70" s="270" t="s">
        <v>18</v>
      </c>
      <c r="F70" s="270"/>
      <c r="G70" s="270"/>
      <c r="H70" s="270"/>
      <c r="I70" s="270"/>
      <c r="J70" s="270"/>
      <c r="K70" s="270"/>
      <c r="L70" s="270"/>
      <c r="M70" s="270"/>
      <c r="N70" s="270"/>
      <c r="O70" s="270"/>
      <c r="P70" s="270"/>
      <c r="Q70" s="270"/>
      <c r="R70"/>
      <c r="S70"/>
      <c r="T70" s="271">
        <f>Y70+AD70+AI70+AN70+AS70</f>
        <v>0</v>
      </c>
      <c r="U70" s="272"/>
      <c r="V70" s="273"/>
      <c r="W70" s="51"/>
      <c r="X70" s="51"/>
      <c r="Y70" s="268"/>
      <c r="Z70" s="268"/>
      <c r="AA70" s="268"/>
      <c r="AB70" s="51"/>
      <c r="AC70" s="51"/>
      <c r="AD70" s="268"/>
      <c r="AE70" s="268"/>
      <c r="AF70" s="268"/>
      <c r="AG70" s="51"/>
      <c r="AH70" s="51"/>
      <c r="AI70" s="268"/>
      <c r="AJ70" s="268"/>
      <c r="AK70" s="268"/>
      <c r="AL70" s="51"/>
      <c r="AM70" s="51"/>
      <c r="AN70" s="268"/>
      <c r="AO70" s="268"/>
      <c r="AP70" s="268"/>
      <c r="AQ70" s="51"/>
      <c r="AR70" s="51"/>
      <c r="AS70" s="268"/>
      <c r="AT70" s="268"/>
      <c r="AU70" s="268"/>
      <c r="AV70" s="46"/>
      <c r="AW70" s="46"/>
      <c r="AX70" s="46"/>
      <c r="AY70" s="46"/>
      <c r="AZ70" s="46"/>
      <c r="BA70" s="46"/>
      <c r="BB70" s="46"/>
      <c r="BC70" s="46"/>
      <c r="BD70" s="46"/>
      <c r="BE70" s="46"/>
      <c r="BF70" s="46"/>
      <c r="BG70" s="46"/>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row>
    <row r="71" spans="1:229" ht="12" customHeight="1" thickBot="1" x14ac:dyDescent="0.3">
      <c r="A71"/>
      <c r="B71"/>
      <c r="C71"/>
      <c r="D71"/>
      <c r="E71" s="270"/>
      <c r="F71" s="270"/>
      <c r="G71" s="270"/>
      <c r="H71" s="270"/>
      <c r="I71" s="270"/>
      <c r="J71" s="270"/>
      <c r="K71" s="270"/>
      <c r="L71" s="270"/>
      <c r="M71" s="270"/>
      <c r="N71" s="270"/>
      <c r="O71" s="270"/>
      <c r="P71" s="270"/>
      <c r="Q71" s="270"/>
      <c r="R71"/>
      <c r="S71"/>
      <c r="T71" s="274"/>
      <c r="U71" s="275"/>
      <c r="V71" s="276"/>
      <c r="W71" s="51"/>
      <c r="X71" s="51"/>
      <c r="Y71" s="268"/>
      <c r="Z71" s="268"/>
      <c r="AA71" s="268"/>
      <c r="AB71" s="51"/>
      <c r="AC71" s="51"/>
      <c r="AD71" s="268"/>
      <c r="AE71" s="268"/>
      <c r="AF71" s="268"/>
      <c r="AG71" s="51"/>
      <c r="AH71" s="51"/>
      <c r="AI71" s="268"/>
      <c r="AJ71" s="268"/>
      <c r="AK71" s="268"/>
      <c r="AL71" s="51"/>
      <c r="AM71" s="51"/>
      <c r="AN71" s="268"/>
      <c r="AO71" s="268"/>
      <c r="AP71" s="268"/>
      <c r="AQ71" s="51"/>
      <c r="AR71" s="51"/>
      <c r="AS71" s="268"/>
      <c r="AT71" s="268"/>
      <c r="AU71" s="268"/>
      <c r="AV71" s="46"/>
      <c r="AW71" s="46"/>
      <c r="AX71" s="46"/>
      <c r="AY71" s="46"/>
      <c r="AZ71" s="46"/>
      <c r="BA71" s="46"/>
      <c r="BB71" s="46"/>
      <c r="BC71" s="46"/>
      <c r="BD71" s="46"/>
      <c r="BE71" s="46"/>
      <c r="BF71" s="46"/>
      <c r="BG71" s="46"/>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row>
    <row r="72" spans="1:229" ht="12" customHeight="1" thickBot="1" x14ac:dyDescent="0.3">
      <c r="A72"/>
      <c r="B72"/>
      <c r="C72"/>
      <c r="D72"/>
      <c r="E72"/>
      <c r="F72"/>
      <c r="G72"/>
      <c r="H72"/>
      <c r="I72"/>
      <c r="J72"/>
      <c r="K72"/>
      <c r="L72"/>
      <c r="M72"/>
      <c r="N72"/>
      <c r="O72"/>
      <c r="P72"/>
      <c r="Q72"/>
      <c r="R72"/>
      <c r="S72"/>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46"/>
      <c r="AW72" s="46"/>
      <c r="AX72" s="46"/>
      <c r="AY72" s="46"/>
      <c r="AZ72" s="46"/>
      <c r="BA72" s="46"/>
      <c r="BB72" s="46"/>
      <c r="BC72" s="46"/>
      <c r="BD72" s="46"/>
      <c r="BE72" s="46"/>
      <c r="BF72" s="46"/>
      <c r="BG72" s="46"/>
      <c r="BH72" s="47"/>
      <c r="BI72" s="47"/>
      <c r="BJ72" s="47"/>
      <c r="BK72" s="47"/>
      <c r="BL72" s="47"/>
      <c r="BM72" s="47"/>
      <c r="BN72" s="47"/>
      <c r="BO72" s="47"/>
      <c r="BP72" s="47"/>
      <c r="BQ72" s="47"/>
      <c r="BR72" s="47"/>
      <c r="BS72" s="47"/>
      <c r="BT72" s="47"/>
      <c r="BU72" s="47"/>
      <c r="BV72" s="47"/>
      <c r="BW72" s="47"/>
      <c r="BX72" s="47"/>
      <c r="BY72" s="47"/>
      <c r="BZ72" s="47"/>
      <c r="CA72" s="47"/>
      <c r="CB72" s="47"/>
      <c r="CC72" s="47"/>
      <c r="CD72" s="47"/>
      <c r="CE72" s="47"/>
      <c r="CF72" s="47"/>
      <c r="CG72" s="47"/>
      <c r="CH72" s="47"/>
      <c r="CI72" s="47"/>
      <c r="CJ72" s="47"/>
      <c r="CK72" s="47"/>
      <c r="CL72" s="47"/>
      <c r="CM72" s="47"/>
      <c r="CN72" s="47"/>
      <c r="CO72" s="47"/>
      <c r="CP72" s="47"/>
      <c r="CQ72" s="47"/>
      <c r="CR72" s="47"/>
      <c r="CS72" s="47"/>
      <c r="CT72" s="47"/>
      <c r="CU72" s="47"/>
      <c r="CV72" s="47"/>
      <c r="CW72" s="47"/>
      <c r="CX72" s="47"/>
      <c r="CY72" s="47"/>
      <c r="CZ72" s="47"/>
      <c r="DA72" s="47"/>
      <c r="DB72" s="47"/>
      <c r="DC72" s="47"/>
      <c r="DD72" s="47"/>
      <c r="DE72" s="47"/>
      <c r="DF72" s="47"/>
      <c r="DG72" s="47"/>
      <c r="DH72" s="47"/>
      <c r="DI72" s="47"/>
      <c r="DJ72" s="47"/>
      <c r="DK72" s="47"/>
      <c r="DL72" s="47"/>
      <c r="DM72" s="47"/>
      <c r="DN72" s="47"/>
      <c r="DO72" s="47"/>
      <c r="DP72" s="47"/>
      <c r="DQ72" s="47"/>
      <c r="DR72" s="47"/>
      <c r="DS72" s="47"/>
      <c r="DT72" s="47"/>
      <c r="DU72" s="47"/>
      <c r="DV72" s="47"/>
      <c r="DW72" s="47"/>
      <c r="DX72" s="47"/>
      <c r="DY72" s="47"/>
      <c r="DZ72" s="47"/>
      <c r="EA72" s="47"/>
      <c r="EB72" s="47"/>
      <c r="EC72" s="47"/>
      <c r="ED72" s="47"/>
      <c r="EE72" s="47"/>
      <c r="EF72" s="47"/>
      <c r="EG72" s="47"/>
      <c r="EH72" s="47"/>
      <c r="EI72" s="47"/>
      <c r="EJ72" s="47"/>
      <c r="EK72" s="47"/>
      <c r="EL72" s="47"/>
      <c r="EM72" s="47"/>
      <c r="EN72" s="47"/>
      <c r="EO72" s="47"/>
      <c r="EP72" s="47"/>
      <c r="EQ72" s="47"/>
      <c r="ER72" s="47"/>
      <c r="ES72" s="47"/>
      <c r="ET72" s="47"/>
      <c r="EU72" s="47"/>
      <c r="EV72" s="47"/>
      <c r="EW72" s="47"/>
      <c r="EX72" s="47"/>
      <c r="EY72" s="47"/>
      <c r="EZ72" s="47"/>
      <c r="FA72" s="47"/>
      <c r="FB72" s="47"/>
      <c r="FC72" s="47"/>
      <c r="FD72" s="47"/>
      <c r="FE72" s="47"/>
      <c r="FF72" s="47"/>
      <c r="FG72" s="47"/>
      <c r="FH72" s="47"/>
      <c r="FI72" s="47"/>
      <c r="FJ72" s="47"/>
      <c r="FK72" s="47"/>
      <c r="FL72" s="47"/>
      <c r="FM72" s="47"/>
      <c r="FN72" s="47"/>
      <c r="FO72" s="47"/>
      <c r="FP72" s="47"/>
      <c r="FQ72" s="47"/>
      <c r="FR72" s="47"/>
      <c r="FS72" s="47"/>
      <c r="FT72" s="47"/>
      <c r="FU72" s="47"/>
      <c r="FV72" s="47"/>
      <c r="FW72" s="47"/>
      <c r="FX72" s="47"/>
      <c r="FY72" s="47"/>
      <c r="FZ72" s="47"/>
      <c r="GA72" s="47"/>
      <c r="GB72" s="47"/>
      <c r="GC72" s="47"/>
      <c r="GD72" s="47"/>
      <c r="GE72" s="47"/>
      <c r="GF72" s="47"/>
      <c r="GG72" s="47"/>
      <c r="GH72" s="47"/>
      <c r="GI72" s="47"/>
      <c r="GJ72" s="47"/>
      <c r="GK72" s="47"/>
      <c r="GL72" s="47"/>
      <c r="GM72" s="47"/>
      <c r="GN72" s="47"/>
      <c r="GO72" s="47"/>
      <c r="GP72" s="47"/>
      <c r="GQ72" s="47"/>
      <c r="GR72" s="47"/>
      <c r="GS72" s="47"/>
      <c r="GT72" s="47"/>
      <c r="GU72" s="47"/>
      <c r="GV72" s="47"/>
      <c r="GW72" s="47"/>
      <c r="GX72" s="47"/>
      <c r="GY72" s="47"/>
      <c r="GZ72" s="47"/>
      <c r="HA72" s="47"/>
      <c r="HB72" s="47"/>
      <c r="HC72" s="47"/>
      <c r="HD72" s="47"/>
      <c r="HE72" s="47"/>
      <c r="HF72" s="47"/>
      <c r="HG72" s="47"/>
      <c r="HH72" s="47"/>
      <c r="HI72" s="47"/>
      <c r="HJ72" s="47"/>
      <c r="HK72" s="47"/>
      <c r="HL72" s="47"/>
      <c r="HM72" s="47"/>
      <c r="HN72" s="47"/>
      <c r="HO72" s="47"/>
      <c r="HP72" s="47"/>
      <c r="HQ72" s="47"/>
      <c r="HR72" s="47"/>
      <c r="HS72" s="47"/>
      <c r="HT72" s="47"/>
      <c r="HU72" s="47"/>
    </row>
    <row r="73" spans="1:229" ht="12" customHeight="1" thickBot="1" x14ac:dyDescent="0.3">
      <c r="A73"/>
      <c r="B73"/>
      <c r="C73"/>
      <c r="D73"/>
      <c r="E73" s="270" t="s">
        <v>20</v>
      </c>
      <c r="F73" s="270"/>
      <c r="G73" s="270"/>
      <c r="H73" s="270"/>
      <c r="I73" s="270"/>
      <c r="J73" s="270"/>
      <c r="K73" s="270"/>
      <c r="L73" s="270"/>
      <c r="M73" s="270"/>
      <c r="N73" s="270"/>
      <c r="O73" s="270"/>
      <c r="P73" s="270"/>
      <c r="Q73" s="270"/>
      <c r="R73"/>
      <c r="S73"/>
      <c r="T73" s="271">
        <f>Y73+AD73+AI73+AN73+AS73</f>
        <v>0</v>
      </c>
      <c r="U73" s="272"/>
      <c r="V73" s="273"/>
      <c r="W73" s="51"/>
      <c r="X73" s="51"/>
      <c r="Y73" s="268"/>
      <c r="Z73" s="268"/>
      <c r="AA73" s="268"/>
      <c r="AB73" s="51"/>
      <c r="AC73" s="51"/>
      <c r="AD73" s="268"/>
      <c r="AE73" s="268"/>
      <c r="AF73" s="268"/>
      <c r="AG73" s="51"/>
      <c r="AH73" s="51"/>
      <c r="AI73" s="268"/>
      <c r="AJ73" s="268"/>
      <c r="AK73" s="268"/>
      <c r="AL73" s="51"/>
      <c r="AM73" s="51"/>
      <c r="AN73" s="268"/>
      <c r="AO73" s="268"/>
      <c r="AP73" s="268"/>
      <c r="AQ73" s="51"/>
      <c r="AR73" s="51"/>
      <c r="AS73" s="268"/>
      <c r="AT73" s="268"/>
      <c r="AU73" s="268"/>
      <c r="AV73" s="46"/>
      <c r="AW73" s="46"/>
      <c r="AX73" s="46"/>
      <c r="AY73" s="46"/>
      <c r="AZ73" s="46"/>
      <c r="BA73" s="46"/>
      <c r="BB73" s="46"/>
      <c r="BC73" s="46"/>
      <c r="BD73" s="46"/>
      <c r="BE73" s="46"/>
      <c r="BF73" s="46"/>
      <c r="BG73" s="46"/>
      <c r="BH73" s="47"/>
      <c r="BI73" s="47"/>
      <c r="BJ73" s="47"/>
      <c r="BK73" s="47"/>
      <c r="BL73" s="47"/>
      <c r="BM73" s="47"/>
      <c r="BN73" s="47"/>
      <c r="BO73" s="47"/>
      <c r="BP73" s="47"/>
      <c r="BQ73" s="47"/>
      <c r="BR73" s="47"/>
      <c r="BS73" s="47"/>
      <c r="BT73" s="47"/>
      <c r="BU73" s="47"/>
      <c r="BV73" s="47"/>
      <c r="BW73" s="47"/>
      <c r="BX73" s="47"/>
      <c r="BY73" s="47"/>
      <c r="BZ73" s="47"/>
      <c r="CA73" s="47"/>
      <c r="CB73" s="47"/>
      <c r="CC73" s="47"/>
      <c r="CD73" s="47"/>
      <c r="CE73" s="47"/>
      <c r="CF73" s="47"/>
      <c r="CG73" s="47"/>
      <c r="CH73" s="47"/>
      <c r="CI73" s="47"/>
      <c r="CJ73" s="47"/>
      <c r="CK73" s="47"/>
      <c r="CL73" s="47"/>
      <c r="CM73" s="47"/>
      <c r="CN73" s="47"/>
      <c r="CO73" s="47"/>
      <c r="CP73" s="47"/>
      <c r="CQ73" s="47"/>
      <c r="CR73" s="47"/>
      <c r="CS73" s="47"/>
      <c r="CT73" s="47"/>
      <c r="CU73" s="47"/>
      <c r="CV73" s="47"/>
      <c r="CW73" s="47"/>
      <c r="CX73" s="47"/>
      <c r="CY73" s="47"/>
      <c r="CZ73" s="47"/>
      <c r="DA73" s="47"/>
      <c r="DB73" s="47"/>
      <c r="DC73" s="47"/>
      <c r="DD73" s="47"/>
      <c r="DE73" s="47"/>
      <c r="DF73" s="47"/>
      <c r="DG73" s="47"/>
      <c r="DH73" s="47"/>
      <c r="DI73" s="47"/>
      <c r="DJ73" s="47"/>
      <c r="DK73" s="47"/>
      <c r="DL73" s="47"/>
      <c r="DM73" s="47"/>
      <c r="DN73" s="47"/>
      <c r="DO73" s="47"/>
      <c r="DP73" s="47"/>
      <c r="DQ73" s="47"/>
      <c r="DR73" s="47"/>
      <c r="DS73" s="47"/>
      <c r="DT73" s="47"/>
      <c r="DU73" s="47"/>
      <c r="DV73" s="47"/>
      <c r="DW73" s="47"/>
      <c r="DX73" s="47"/>
      <c r="DY73" s="47"/>
      <c r="DZ73" s="47"/>
      <c r="EA73" s="47"/>
      <c r="EB73" s="47"/>
      <c r="EC73" s="47"/>
      <c r="ED73" s="47"/>
      <c r="EE73" s="47"/>
      <c r="EF73" s="47"/>
      <c r="EG73" s="47"/>
      <c r="EH73" s="47"/>
      <c r="EI73" s="47"/>
      <c r="EJ73" s="47"/>
      <c r="EK73" s="47"/>
      <c r="EL73" s="47"/>
      <c r="EM73" s="47"/>
      <c r="EN73" s="47"/>
      <c r="EO73" s="47"/>
      <c r="EP73" s="47"/>
      <c r="EQ73" s="47"/>
      <c r="ER73" s="47"/>
      <c r="ES73" s="47"/>
      <c r="ET73" s="47"/>
      <c r="EU73" s="47"/>
      <c r="EV73" s="47"/>
      <c r="EW73" s="47"/>
      <c r="EX73" s="47"/>
      <c r="EY73" s="47"/>
      <c r="EZ73" s="47"/>
      <c r="FA73" s="47"/>
      <c r="FB73" s="47"/>
      <c r="FC73" s="47"/>
      <c r="FD73" s="47"/>
      <c r="FE73" s="47"/>
      <c r="FF73" s="47"/>
      <c r="FG73" s="47"/>
      <c r="FH73" s="47"/>
      <c r="FI73" s="47"/>
      <c r="FJ73" s="47"/>
      <c r="FK73" s="47"/>
      <c r="FL73" s="47"/>
      <c r="FM73" s="47"/>
      <c r="FN73" s="47"/>
      <c r="FO73" s="47"/>
      <c r="FP73" s="47"/>
      <c r="FQ73" s="47"/>
      <c r="FR73" s="47"/>
      <c r="FS73" s="47"/>
      <c r="FT73" s="47"/>
      <c r="FU73" s="47"/>
      <c r="FV73" s="47"/>
      <c r="FW73" s="47"/>
      <c r="FX73" s="47"/>
      <c r="FY73" s="47"/>
      <c r="FZ73" s="47"/>
      <c r="GA73" s="47"/>
      <c r="GB73" s="47"/>
      <c r="GC73" s="47"/>
      <c r="GD73" s="47"/>
      <c r="GE73" s="47"/>
      <c r="GF73" s="47"/>
      <c r="GG73" s="47"/>
      <c r="GH73" s="47"/>
      <c r="GI73" s="47"/>
      <c r="GJ73" s="47"/>
      <c r="GK73" s="47"/>
      <c r="GL73" s="47"/>
      <c r="GM73" s="47"/>
      <c r="GN73" s="47"/>
      <c r="GO73" s="47"/>
      <c r="GP73" s="47"/>
      <c r="GQ73" s="47"/>
      <c r="GR73" s="47"/>
      <c r="GS73" s="47"/>
      <c r="GT73" s="47"/>
      <c r="GU73" s="47"/>
      <c r="GV73" s="47"/>
      <c r="GW73" s="47"/>
      <c r="GX73" s="47"/>
      <c r="GY73" s="47"/>
      <c r="GZ73" s="47"/>
      <c r="HA73" s="47"/>
      <c r="HB73" s="47"/>
      <c r="HC73" s="47"/>
      <c r="HD73" s="47"/>
      <c r="HE73" s="47"/>
      <c r="HF73" s="47"/>
      <c r="HG73" s="47"/>
      <c r="HH73" s="47"/>
      <c r="HI73" s="47"/>
      <c r="HJ73" s="47"/>
      <c r="HK73" s="47"/>
      <c r="HL73" s="47"/>
      <c r="HM73" s="47"/>
      <c r="HN73" s="47"/>
      <c r="HO73" s="47"/>
      <c r="HP73" s="47"/>
      <c r="HQ73" s="47"/>
      <c r="HR73" s="47"/>
      <c r="HS73" s="47"/>
      <c r="HT73" s="47"/>
      <c r="HU73" s="47"/>
    </row>
    <row r="74" spans="1:229" ht="12" customHeight="1" thickBot="1" x14ac:dyDescent="0.3">
      <c r="A74"/>
      <c r="B74"/>
      <c r="C74"/>
      <c r="D74"/>
      <c r="E74" s="270"/>
      <c r="F74" s="270"/>
      <c r="G74" s="270"/>
      <c r="H74" s="270"/>
      <c r="I74" s="270"/>
      <c r="J74" s="270"/>
      <c r="K74" s="270"/>
      <c r="L74" s="270"/>
      <c r="M74" s="270"/>
      <c r="N74" s="270"/>
      <c r="O74" s="270"/>
      <c r="P74" s="270"/>
      <c r="Q74" s="270"/>
      <c r="R74"/>
      <c r="S74"/>
      <c r="T74" s="274"/>
      <c r="U74" s="275"/>
      <c r="V74" s="276"/>
      <c r="W74" s="51"/>
      <c r="X74" s="51"/>
      <c r="Y74" s="268"/>
      <c r="Z74" s="268"/>
      <c r="AA74" s="268"/>
      <c r="AB74" s="51"/>
      <c r="AC74" s="51"/>
      <c r="AD74" s="268"/>
      <c r="AE74" s="268"/>
      <c r="AF74" s="268"/>
      <c r="AG74" s="51"/>
      <c r="AH74" s="51"/>
      <c r="AI74" s="268"/>
      <c r="AJ74" s="268"/>
      <c r="AK74" s="268"/>
      <c r="AL74" s="51"/>
      <c r="AM74" s="51"/>
      <c r="AN74" s="268"/>
      <c r="AO74" s="268"/>
      <c r="AP74" s="268"/>
      <c r="AQ74" s="51"/>
      <c r="AR74" s="51"/>
      <c r="AS74" s="268"/>
      <c r="AT74" s="268"/>
      <c r="AU74" s="268"/>
      <c r="AV74" s="46"/>
      <c r="AW74" s="46"/>
      <c r="AX74" s="46"/>
      <c r="AY74" s="46"/>
      <c r="AZ74" s="46"/>
      <c r="BA74" s="46"/>
      <c r="BB74" s="46"/>
      <c r="BC74" s="46"/>
      <c r="BD74" s="46"/>
      <c r="BE74" s="46"/>
      <c r="BF74" s="46"/>
      <c r="BG74" s="46"/>
      <c r="BH74" s="47"/>
      <c r="BI74" s="47"/>
      <c r="BJ74" s="47"/>
      <c r="BK74" s="47"/>
      <c r="BL74" s="47"/>
      <c r="BM74" s="47"/>
      <c r="BN74" s="47"/>
      <c r="BO74" s="47"/>
      <c r="BP74" s="47"/>
      <c r="BQ74" s="47"/>
      <c r="BR74" s="47"/>
      <c r="BS74" s="47"/>
      <c r="BT74" s="47"/>
      <c r="BU74" s="47"/>
      <c r="BV74" s="47"/>
      <c r="BW74" s="47"/>
      <c r="BX74" s="47"/>
      <c r="BY74" s="47"/>
      <c r="BZ74" s="47"/>
      <c r="CA74" s="47"/>
      <c r="CB74" s="47"/>
      <c r="CC74" s="47"/>
      <c r="CD74" s="47"/>
      <c r="CE74" s="47"/>
      <c r="CF74" s="47"/>
      <c r="CG74" s="47"/>
      <c r="CH74" s="47"/>
      <c r="CI74" s="47"/>
      <c r="CJ74" s="47"/>
      <c r="CK74" s="47"/>
      <c r="CL74" s="47"/>
      <c r="CM74" s="47"/>
      <c r="CN74" s="47"/>
      <c r="CO74" s="47"/>
      <c r="CP74" s="47"/>
      <c r="CQ74" s="47"/>
      <c r="CR74" s="47"/>
      <c r="CS74" s="47"/>
      <c r="CT74" s="47"/>
      <c r="CU74" s="47"/>
      <c r="CV74" s="47"/>
      <c r="CW74" s="47"/>
      <c r="CX74" s="47"/>
      <c r="CY74" s="47"/>
      <c r="CZ74" s="47"/>
      <c r="DA74" s="47"/>
      <c r="DB74" s="47"/>
      <c r="DC74" s="47"/>
      <c r="DD74" s="47"/>
      <c r="DE74" s="47"/>
      <c r="DF74" s="47"/>
      <c r="DG74" s="47"/>
      <c r="DH74" s="47"/>
      <c r="DI74" s="47"/>
      <c r="DJ74" s="47"/>
      <c r="DK74" s="47"/>
      <c r="DL74" s="47"/>
      <c r="DM74" s="47"/>
      <c r="DN74" s="47"/>
      <c r="DO74" s="47"/>
      <c r="DP74" s="47"/>
      <c r="DQ74" s="47"/>
      <c r="DR74" s="47"/>
      <c r="DS74" s="47"/>
      <c r="DT74" s="47"/>
      <c r="DU74" s="47"/>
      <c r="DV74" s="47"/>
      <c r="DW74" s="47"/>
      <c r="DX74" s="47"/>
      <c r="DY74" s="47"/>
      <c r="DZ74" s="47"/>
      <c r="EA74" s="47"/>
      <c r="EB74" s="47"/>
      <c r="EC74" s="47"/>
      <c r="ED74" s="47"/>
      <c r="EE74" s="47"/>
      <c r="EF74" s="47"/>
      <c r="EG74" s="47"/>
      <c r="EH74" s="47"/>
      <c r="EI74" s="47"/>
      <c r="EJ74" s="47"/>
      <c r="EK74" s="47"/>
      <c r="EL74" s="47"/>
      <c r="EM74" s="47"/>
      <c r="EN74" s="47"/>
      <c r="EO74" s="47"/>
      <c r="EP74" s="47"/>
      <c r="EQ74" s="47"/>
      <c r="ER74" s="47"/>
      <c r="ES74" s="47"/>
      <c r="ET74" s="47"/>
      <c r="EU74" s="47"/>
      <c r="EV74" s="47"/>
      <c r="EW74" s="47"/>
      <c r="EX74" s="47"/>
      <c r="EY74" s="47"/>
      <c r="EZ74" s="47"/>
      <c r="FA74" s="47"/>
      <c r="FB74" s="47"/>
      <c r="FC74" s="47"/>
      <c r="FD74" s="47"/>
      <c r="FE74" s="47"/>
      <c r="FF74" s="47"/>
      <c r="FG74" s="47"/>
      <c r="FH74" s="47"/>
      <c r="FI74" s="47"/>
      <c r="FJ74" s="47"/>
      <c r="FK74" s="47"/>
      <c r="FL74" s="47"/>
      <c r="FM74" s="47"/>
      <c r="FN74" s="47"/>
      <c r="FO74" s="47"/>
      <c r="FP74" s="47"/>
      <c r="FQ74" s="47"/>
      <c r="FR74" s="47"/>
      <c r="FS74" s="47"/>
      <c r="FT74" s="47"/>
      <c r="FU74" s="47"/>
      <c r="FV74" s="47"/>
      <c r="FW74" s="47"/>
      <c r="FX74" s="47"/>
      <c r="FY74" s="47"/>
      <c r="FZ74" s="47"/>
      <c r="GA74" s="47"/>
      <c r="GB74" s="47"/>
      <c r="GC74" s="47"/>
      <c r="GD74" s="47"/>
      <c r="GE74" s="47"/>
      <c r="GF74" s="47"/>
      <c r="GG74" s="47"/>
      <c r="GH74" s="47"/>
      <c r="GI74" s="47"/>
      <c r="GJ74" s="47"/>
      <c r="GK74" s="47"/>
      <c r="GL74" s="47"/>
      <c r="GM74" s="47"/>
      <c r="GN74" s="47"/>
      <c r="GO74" s="47"/>
      <c r="GP74" s="47"/>
      <c r="GQ74" s="47"/>
      <c r="GR74" s="47"/>
      <c r="GS74" s="47"/>
      <c r="GT74" s="47"/>
      <c r="GU74" s="47"/>
      <c r="GV74" s="47"/>
      <c r="GW74" s="47"/>
      <c r="GX74" s="47"/>
      <c r="GY74" s="47"/>
      <c r="GZ74" s="47"/>
      <c r="HA74" s="47"/>
      <c r="HB74" s="47"/>
      <c r="HC74" s="47"/>
      <c r="HD74" s="47"/>
      <c r="HE74" s="47"/>
      <c r="HF74" s="47"/>
      <c r="HG74" s="47"/>
      <c r="HH74" s="47"/>
      <c r="HI74" s="47"/>
      <c r="HJ74" s="47"/>
      <c r="HK74" s="47"/>
      <c r="HL74" s="47"/>
      <c r="HM74" s="47"/>
      <c r="HN74" s="47"/>
      <c r="HO74" s="47"/>
      <c r="HP74" s="47"/>
      <c r="HQ74" s="47"/>
      <c r="HR74" s="47"/>
      <c r="HS74" s="47"/>
      <c r="HT74" s="47"/>
      <c r="HU74" s="47"/>
    </row>
    <row r="75" spans="1:229" ht="12" customHeight="1" thickBot="1" x14ac:dyDescent="0.3">
      <c r="A75"/>
      <c r="B75"/>
      <c r="C75"/>
      <c r="D75"/>
      <c r="E75"/>
      <c r="F75"/>
      <c r="G75"/>
      <c r="H75"/>
      <c r="I75"/>
      <c r="J75"/>
      <c r="K75"/>
      <c r="L75"/>
      <c r="M75"/>
      <c r="N75"/>
      <c r="O75"/>
      <c r="P75"/>
      <c r="Q75"/>
      <c r="R75"/>
      <c r="S75"/>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46"/>
      <c r="AW75" s="46"/>
      <c r="AX75" s="46"/>
      <c r="AY75" s="46"/>
      <c r="AZ75" s="46"/>
      <c r="BA75" s="46"/>
      <c r="BB75" s="46"/>
      <c r="BC75" s="46"/>
      <c r="BD75" s="46"/>
      <c r="BE75" s="46"/>
      <c r="BF75" s="46"/>
      <c r="BG75" s="46"/>
      <c r="BH75" s="47"/>
      <c r="BI75" s="47"/>
      <c r="BJ75" s="47"/>
      <c r="BK75" s="47"/>
      <c r="BL75" s="47"/>
      <c r="BM75" s="47"/>
      <c r="BN75" s="47"/>
      <c r="BO75" s="47"/>
      <c r="BP75" s="47"/>
      <c r="BQ75" s="47"/>
      <c r="BR75" s="47"/>
      <c r="BS75" s="47"/>
      <c r="BT75" s="47"/>
      <c r="BU75" s="47"/>
      <c r="BV75" s="47"/>
      <c r="BW75" s="47"/>
      <c r="BX75" s="47"/>
      <c r="BY75" s="47"/>
      <c r="BZ75" s="47"/>
      <c r="CA75" s="47"/>
      <c r="CB75" s="47"/>
      <c r="CC75" s="47"/>
      <c r="CD75" s="47"/>
      <c r="CE75" s="47"/>
      <c r="CF75" s="47"/>
      <c r="CG75" s="47"/>
      <c r="CH75" s="47"/>
      <c r="CI75" s="47"/>
      <c r="CJ75" s="47"/>
      <c r="CK75" s="47"/>
      <c r="CL75" s="47"/>
      <c r="CM75" s="47"/>
      <c r="CN75" s="47"/>
      <c r="CO75" s="47"/>
      <c r="CP75" s="47"/>
      <c r="CQ75" s="47"/>
      <c r="CR75" s="47"/>
      <c r="CS75" s="47"/>
      <c r="CT75" s="47"/>
      <c r="CU75" s="47"/>
      <c r="CV75" s="47"/>
      <c r="CW75" s="47"/>
      <c r="CX75" s="47"/>
      <c r="CY75" s="47"/>
      <c r="CZ75" s="47"/>
      <c r="DA75" s="47"/>
      <c r="DB75" s="47"/>
      <c r="DC75" s="47"/>
      <c r="DD75" s="47"/>
      <c r="DE75" s="47"/>
      <c r="DF75" s="47"/>
      <c r="DG75" s="47"/>
      <c r="DH75" s="47"/>
      <c r="DI75" s="47"/>
      <c r="DJ75" s="47"/>
      <c r="DK75" s="47"/>
      <c r="DL75" s="47"/>
      <c r="DM75" s="47"/>
      <c r="DN75" s="47"/>
      <c r="DO75" s="47"/>
      <c r="DP75" s="47"/>
      <c r="DQ75" s="47"/>
      <c r="DR75" s="47"/>
      <c r="DS75" s="47"/>
      <c r="DT75" s="47"/>
      <c r="DU75" s="47"/>
      <c r="DV75" s="47"/>
      <c r="DW75" s="47"/>
      <c r="DX75" s="47"/>
      <c r="DY75" s="47"/>
      <c r="DZ75" s="47"/>
      <c r="EA75" s="47"/>
      <c r="EB75" s="47"/>
      <c r="EC75" s="47"/>
      <c r="ED75" s="47"/>
      <c r="EE75" s="47"/>
      <c r="EF75" s="47"/>
      <c r="EG75" s="47"/>
      <c r="EH75" s="47"/>
      <c r="EI75" s="47"/>
      <c r="EJ75" s="47"/>
      <c r="EK75" s="47"/>
      <c r="EL75" s="47"/>
      <c r="EM75" s="47"/>
      <c r="EN75" s="47"/>
      <c r="EO75" s="47"/>
      <c r="EP75" s="47"/>
      <c r="EQ75" s="47"/>
      <c r="ER75" s="47"/>
      <c r="ES75" s="47"/>
      <c r="ET75" s="47"/>
      <c r="EU75" s="47"/>
      <c r="EV75" s="47"/>
      <c r="EW75" s="47"/>
      <c r="EX75" s="47"/>
      <c r="EY75" s="47"/>
      <c r="EZ75" s="47"/>
      <c r="FA75" s="47"/>
      <c r="FB75" s="47"/>
      <c r="FC75" s="47"/>
      <c r="FD75" s="47"/>
      <c r="FE75" s="47"/>
      <c r="FF75" s="47"/>
      <c r="FG75" s="47"/>
      <c r="FH75" s="47"/>
      <c r="FI75" s="47"/>
      <c r="FJ75" s="47"/>
      <c r="FK75" s="47"/>
      <c r="FL75" s="47"/>
      <c r="FM75" s="47"/>
      <c r="FN75" s="47"/>
      <c r="FO75" s="47"/>
      <c r="FP75" s="47"/>
      <c r="FQ75" s="47"/>
      <c r="FR75" s="47"/>
      <c r="FS75" s="47"/>
      <c r="FT75" s="47"/>
      <c r="FU75" s="47"/>
      <c r="FV75" s="47"/>
      <c r="FW75" s="47"/>
      <c r="FX75" s="47"/>
      <c r="FY75" s="47"/>
      <c r="FZ75" s="47"/>
      <c r="GA75" s="47"/>
      <c r="GB75" s="47"/>
      <c r="GC75" s="47"/>
      <c r="GD75" s="47"/>
      <c r="GE75" s="47"/>
      <c r="GF75" s="47"/>
      <c r="GG75" s="47"/>
      <c r="GH75" s="47"/>
      <c r="GI75" s="47"/>
      <c r="GJ75" s="47"/>
      <c r="GK75" s="47"/>
      <c r="GL75" s="47"/>
      <c r="GM75" s="47"/>
      <c r="GN75" s="47"/>
      <c r="GO75" s="47"/>
      <c r="GP75" s="47"/>
      <c r="GQ75" s="47"/>
      <c r="GR75" s="47"/>
      <c r="GS75" s="47"/>
      <c r="GT75" s="47"/>
      <c r="GU75" s="47"/>
      <c r="GV75" s="47"/>
      <c r="GW75" s="47"/>
      <c r="GX75" s="47"/>
      <c r="GY75" s="47"/>
      <c r="GZ75" s="47"/>
      <c r="HA75" s="47"/>
      <c r="HB75" s="47"/>
      <c r="HC75" s="47"/>
      <c r="HD75" s="47"/>
      <c r="HE75" s="47"/>
      <c r="HF75" s="47"/>
      <c r="HG75" s="47"/>
      <c r="HH75" s="47"/>
      <c r="HI75" s="47"/>
      <c r="HJ75" s="47"/>
      <c r="HK75" s="47"/>
      <c r="HL75" s="47"/>
      <c r="HM75" s="47"/>
      <c r="HN75" s="47"/>
      <c r="HO75" s="47"/>
      <c r="HP75" s="47"/>
      <c r="HQ75" s="47"/>
      <c r="HR75" s="47"/>
      <c r="HS75" s="47"/>
      <c r="HT75" s="47"/>
      <c r="HU75" s="47"/>
    </row>
    <row r="76" spans="1:229" ht="12" customHeight="1" thickBot="1" x14ac:dyDescent="0.3">
      <c r="A76"/>
      <c r="B76"/>
      <c r="C76"/>
      <c r="D76"/>
      <c r="E76" s="270" t="s">
        <v>17</v>
      </c>
      <c r="F76" s="270"/>
      <c r="G76" s="270"/>
      <c r="H76" s="270"/>
      <c r="I76" s="270"/>
      <c r="J76" s="270"/>
      <c r="K76" s="270"/>
      <c r="L76" s="270"/>
      <c r="M76" s="270"/>
      <c r="N76" s="270"/>
      <c r="O76" s="270"/>
      <c r="P76" s="270"/>
      <c r="Q76" s="270"/>
      <c r="R76"/>
      <c r="S76"/>
      <c r="T76" s="271">
        <f>Y76+AD76+AI76+AN76+AS76</f>
        <v>0</v>
      </c>
      <c r="U76" s="272"/>
      <c r="V76" s="273"/>
      <c r="W76" s="51"/>
      <c r="X76" s="51"/>
      <c r="Y76" s="268"/>
      <c r="Z76" s="268"/>
      <c r="AA76" s="268"/>
      <c r="AB76" s="51"/>
      <c r="AC76" s="51"/>
      <c r="AD76" s="268"/>
      <c r="AE76" s="268"/>
      <c r="AF76" s="268"/>
      <c r="AG76" s="51"/>
      <c r="AH76" s="51"/>
      <c r="AI76" s="268"/>
      <c r="AJ76" s="268"/>
      <c r="AK76" s="268"/>
      <c r="AL76" s="51"/>
      <c r="AM76" s="51"/>
      <c r="AN76" s="268"/>
      <c r="AO76" s="268"/>
      <c r="AP76" s="268"/>
      <c r="AQ76" s="51"/>
      <c r="AR76" s="51"/>
      <c r="AS76" s="268"/>
      <c r="AT76" s="268"/>
      <c r="AU76" s="268"/>
      <c r="AV76" s="46"/>
      <c r="AW76" s="46"/>
      <c r="AX76" s="46"/>
      <c r="AY76" s="46"/>
      <c r="AZ76" s="46"/>
      <c r="BA76" s="46"/>
      <c r="BB76" s="46"/>
      <c r="BC76" s="46"/>
      <c r="BD76" s="46"/>
      <c r="BE76" s="46"/>
      <c r="BF76" s="46"/>
      <c r="BG76" s="46"/>
      <c r="BH76" s="47"/>
      <c r="BI76" s="47"/>
      <c r="BJ76" s="47"/>
      <c r="BK76" s="47"/>
      <c r="BL76" s="47"/>
      <c r="BM76" s="47"/>
      <c r="BN76" s="47"/>
      <c r="BO76" s="47"/>
      <c r="BP76" s="47"/>
      <c r="BQ76" s="47"/>
      <c r="BR76" s="47"/>
      <c r="BS76" s="47"/>
      <c r="BT76" s="47"/>
      <c r="BU76" s="47"/>
      <c r="BV76" s="47"/>
      <c r="BW76" s="47"/>
      <c r="BX76" s="47"/>
      <c r="BY76" s="47"/>
      <c r="BZ76" s="47"/>
      <c r="CA76" s="47"/>
      <c r="CB76" s="47"/>
      <c r="CC76" s="47"/>
      <c r="CD76" s="47"/>
      <c r="CE76" s="47"/>
      <c r="CF76" s="47"/>
      <c r="CG76" s="47"/>
      <c r="CH76" s="47"/>
      <c r="CI76" s="47"/>
      <c r="CJ76" s="47"/>
      <c r="CK76" s="47"/>
      <c r="CL76" s="47"/>
      <c r="CM76" s="47"/>
      <c r="CN76" s="47"/>
      <c r="CO76" s="47"/>
      <c r="CP76" s="47"/>
      <c r="CQ76" s="47"/>
      <c r="CR76" s="47"/>
      <c r="CS76" s="47"/>
      <c r="CT76" s="47"/>
      <c r="CU76" s="47"/>
      <c r="CV76" s="47"/>
      <c r="CW76" s="47"/>
      <c r="CX76" s="47"/>
      <c r="CY76" s="47"/>
      <c r="CZ76" s="47"/>
      <c r="DA76" s="47"/>
      <c r="DB76" s="47"/>
      <c r="DC76" s="47"/>
      <c r="DD76" s="47"/>
      <c r="DE76" s="47"/>
      <c r="DF76" s="47"/>
      <c r="DG76" s="47"/>
      <c r="DH76" s="47"/>
      <c r="DI76" s="47"/>
      <c r="DJ76" s="47"/>
      <c r="DK76" s="47"/>
      <c r="DL76" s="47"/>
      <c r="DM76" s="47"/>
      <c r="DN76" s="47"/>
      <c r="DO76" s="47"/>
      <c r="DP76" s="47"/>
      <c r="DQ76" s="47"/>
      <c r="DR76" s="47"/>
      <c r="DS76" s="47"/>
      <c r="DT76" s="47"/>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c r="GC76" s="47"/>
      <c r="GD76" s="47"/>
      <c r="GE76" s="47"/>
      <c r="GF76" s="47"/>
      <c r="GG76" s="47"/>
      <c r="GH76" s="47"/>
      <c r="GI76" s="47"/>
      <c r="GJ76" s="47"/>
      <c r="GK76" s="47"/>
      <c r="GL76" s="47"/>
      <c r="GM76" s="47"/>
      <c r="GN76" s="47"/>
      <c r="GO76" s="47"/>
      <c r="GP76" s="47"/>
      <c r="GQ76" s="47"/>
      <c r="GR76" s="47"/>
      <c r="GS76" s="47"/>
      <c r="GT76" s="47"/>
      <c r="GU76" s="47"/>
      <c r="GV76" s="47"/>
      <c r="GW76" s="47"/>
      <c r="GX76" s="47"/>
      <c r="GY76" s="47"/>
      <c r="GZ76" s="47"/>
      <c r="HA76" s="47"/>
      <c r="HB76" s="47"/>
      <c r="HC76" s="47"/>
      <c r="HD76" s="47"/>
      <c r="HE76" s="47"/>
      <c r="HF76" s="47"/>
      <c r="HG76" s="47"/>
      <c r="HH76" s="47"/>
      <c r="HI76" s="47"/>
      <c r="HJ76" s="47"/>
      <c r="HK76" s="47"/>
      <c r="HL76" s="47"/>
      <c r="HM76" s="47"/>
      <c r="HN76" s="47"/>
      <c r="HO76" s="47"/>
      <c r="HP76" s="47"/>
      <c r="HQ76" s="47"/>
      <c r="HR76" s="47"/>
      <c r="HS76" s="47"/>
      <c r="HT76" s="47"/>
      <c r="HU76" s="47"/>
    </row>
    <row r="77" spans="1:229" ht="12" customHeight="1" thickBot="1" x14ac:dyDescent="0.3">
      <c r="A77"/>
      <c r="B77"/>
      <c r="C77"/>
      <c r="D77"/>
      <c r="E77" s="270"/>
      <c r="F77" s="270"/>
      <c r="G77" s="270"/>
      <c r="H77" s="270"/>
      <c r="I77" s="270"/>
      <c r="J77" s="270"/>
      <c r="K77" s="270"/>
      <c r="L77" s="270"/>
      <c r="M77" s="270"/>
      <c r="N77" s="270"/>
      <c r="O77" s="270"/>
      <c r="P77" s="270"/>
      <c r="Q77" s="270"/>
      <c r="R77"/>
      <c r="S77"/>
      <c r="T77" s="274"/>
      <c r="U77" s="275"/>
      <c r="V77" s="276"/>
      <c r="W77" s="51"/>
      <c r="X77" s="51"/>
      <c r="Y77" s="268"/>
      <c r="Z77" s="268"/>
      <c r="AA77" s="268"/>
      <c r="AB77" s="51"/>
      <c r="AC77" s="51"/>
      <c r="AD77" s="268"/>
      <c r="AE77" s="268"/>
      <c r="AF77" s="268"/>
      <c r="AG77" s="51"/>
      <c r="AH77" s="51"/>
      <c r="AI77" s="268"/>
      <c r="AJ77" s="268"/>
      <c r="AK77" s="268"/>
      <c r="AL77" s="51"/>
      <c r="AM77" s="51"/>
      <c r="AN77" s="268"/>
      <c r="AO77" s="268"/>
      <c r="AP77" s="268"/>
      <c r="AQ77" s="51"/>
      <c r="AR77" s="51"/>
      <c r="AS77" s="268"/>
      <c r="AT77" s="268"/>
      <c r="AU77" s="268"/>
      <c r="AV77" s="46"/>
      <c r="AW77" s="46"/>
      <c r="AX77" s="46"/>
      <c r="AY77" s="46"/>
      <c r="AZ77" s="46"/>
      <c r="BA77" s="46"/>
      <c r="BB77" s="46"/>
      <c r="BC77" s="46"/>
      <c r="BD77" s="46"/>
      <c r="BE77" s="46"/>
      <c r="BF77" s="46"/>
      <c r="BG77" s="46"/>
      <c r="BH77" s="47"/>
      <c r="BI77" s="47"/>
      <c r="BJ77" s="47"/>
      <c r="BK77" s="47"/>
      <c r="BL77" s="47"/>
      <c r="BM77" s="47"/>
      <c r="BN77" s="47"/>
      <c r="BO77" s="47"/>
      <c r="BP77" s="47"/>
      <c r="BQ77" s="47"/>
      <c r="BR77" s="47"/>
      <c r="BS77" s="47"/>
      <c r="BT77" s="47"/>
      <c r="BU77" s="47"/>
      <c r="BV77" s="47"/>
      <c r="BW77" s="47"/>
      <c r="BX77" s="47"/>
      <c r="BY77" s="47"/>
      <c r="BZ77" s="47"/>
      <c r="CA77" s="47"/>
      <c r="CB77" s="47"/>
      <c r="CC77" s="47"/>
      <c r="CD77" s="47"/>
      <c r="CE77" s="47"/>
      <c r="CF77" s="47"/>
      <c r="CG77" s="47"/>
      <c r="CH77" s="47"/>
      <c r="CI77" s="47"/>
      <c r="CJ77" s="47"/>
      <c r="CK77" s="47"/>
      <c r="CL77" s="47"/>
      <c r="CM77" s="47"/>
      <c r="CN77" s="47"/>
      <c r="CO77" s="47"/>
      <c r="CP77" s="47"/>
      <c r="CQ77" s="47"/>
      <c r="CR77" s="47"/>
      <c r="CS77" s="47"/>
      <c r="CT77" s="47"/>
      <c r="CU77" s="47"/>
      <c r="CV77" s="47"/>
      <c r="CW77" s="47"/>
      <c r="CX77" s="47"/>
      <c r="CY77" s="47"/>
      <c r="CZ77" s="47"/>
      <c r="DA77" s="47"/>
      <c r="DB77" s="47"/>
      <c r="DC77" s="47"/>
      <c r="DD77" s="47"/>
      <c r="DE77" s="47"/>
      <c r="DF77" s="47"/>
      <c r="DG77" s="47"/>
      <c r="DH77" s="47"/>
      <c r="DI77" s="47"/>
      <c r="DJ77" s="47"/>
      <c r="DK77" s="47"/>
      <c r="DL77" s="47"/>
      <c r="DM77" s="47"/>
      <c r="DN77" s="47"/>
      <c r="DO77" s="47"/>
      <c r="DP77" s="47"/>
      <c r="DQ77" s="47"/>
      <c r="DR77" s="47"/>
      <c r="DS77" s="47"/>
      <c r="DT77" s="47"/>
      <c r="DU77" s="47"/>
      <c r="DV77" s="47"/>
      <c r="DW77" s="47"/>
      <c r="DX77" s="47"/>
      <c r="DY77" s="47"/>
      <c r="DZ77" s="47"/>
      <c r="EA77" s="47"/>
      <c r="EB77" s="47"/>
      <c r="EC77" s="47"/>
      <c r="ED77" s="47"/>
      <c r="EE77" s="47"/>
      <c r="EF77" s="47"/>
      <c r="EG77" s="47"/>
      <c r="EH77" s="47"/>
      <c r="EI77" s="47"/>
      <c r="EJ77" s="47"/>
      <c r="EK77" s="47"/>
      <c r="EL77" s="47"/>
      <c r="EM77" s="47"/>
      <c r="EN77" s="47"/>
      <c r="EO77" s="47"/>
      <c r="EP77" s="47"/>
      <c r="EQ77" s="47"/>
      <c r="ER77" s="47"/>
      <c r="ES77" s="47"/>
      <c r="ET77" s="47"/>
      <c r="EU77" s="47"/>
      <c r="EV77" s="47"/>
      <c r="EW77" s="47"/>
      <c r="EX77" s="47"/>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row>
    <row r="78" spans="1:229" ht="12" customHeight="1" thickBot="1" x14ac:dyDescent="0.3">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s="46"/>
      <c r="AW78" s="46"/>
      <c r="AX78" s="46"/>
      <c r="AY78" s="46"/>
      <c r="AZ78" s="46"/>
      <c r="BA78" s="46"/>
      <c r="BB78" s="46"/>
      <c r="BC78" s="46"/>
      <c r="BD78" s="46"/>
      <c r="BE78" s="46"/>
      <c r="BF78" s="46"/>
      <c r="BG78" s="46"/>
      <c r="BH78" s="47"/>
      <c r="BI78" s="47"/>
      <c r="BJ78" s="47"/>
      <c r="BK78" s="47"/>
      <c r="BL78" s="47"/>
      <c r="BM78" s="47"/>
      <c r="BN78" s="47"/>
      <c r="BO78" s="47"/>
      <c r="BP78" s="47"/>
      <c r="BQ78" s="47"/>
      <c r="BR78" s="47"/>
      <c r="BS78" s="47"/>
      <c r="BT78" s="47"/>
      <c r="BU78" s="47"/>
      <c r="BV78" s="47"/>
      <c r="BW78" s="47"/>
      <c r="BX78" s="47"/>
      <c r="BY78" s="47"/>
      <c r="BZ78" s="47"/>
      <c r="CA78" s="47"/>
      <c r="CB78" s="47"/>
      <c r="CC78" s="47"/>
      <c r="CD78" s="47"/>
      <c r="CE78" s="47"/>
      <c r="CF78" s="47"/>
      <c r="CG78" s="47"/>
      <c r="CH78" s="47"/>
      <c r="CI78" s="47"/>
      <c r="CJ78" s="47"/>
      <c r="CK78" s="47"/>
      <c r="CL78" s="47"/>
      <c r="CM78" s="47"/>
      <c r="CN78" s="47"/>
      <c r="CO78" s="47"/>
      <c r="CP78" s="47"/>
      <c r="CQ78" s="47"/>
      <c r="CR78" s="47"/>
      <c r="CS78" s="47"/>
      <c r="CT78" s="47"/>
      <c r="CU78" s="47"/>
      <c r="CV78" s="47"/>
      <c r="CW78" s="47"/>
      <c r="CX78" s="47"/>
      <c r="CY78" s="47"/>
      <c r="CZ78" s="47"/>
      <c r="DA78" s="47"/>
      <c r="DB78" s="47"/>
      <c r="DC78" s="47"/>
      <c r="DD78" s="47"/>
      <c r="DE78" s="47"/>
      <c r="DF78" s="47"/>
      <c r="DG78" s="47"/>
      <c r="DH78" s="47"/>
      <c r="DI78" s="47"/>
      <c r="DJ78" s="47"/>
      <c r="DK78" s="47"/>
      <c r="DL78" s="47"/>
      <c r="DM78" s="47"/>
      <c r="DN78" s="47"/>
      <c r="DO78" s="47"/>
      <c r="DP78" s="47"/>
      <c r="DQ78" s="47"/>
      <c r="DR78" s="47"/>
      <c r="DS78" s="47"/>
      <c r="DT78" s="47"/>
      <c r="DU78" s="47"/>
      <c r="DV78" s="47"/>
      <c r="DW78" s="47"/>
      <c r="DX78" s="47"/>
      <c r="DY78" s="47"/>
      <c r="DZ78" s="47"/>
      <c r="EA78" s="47"/>
      <c r="EB78" s="47"/>
      <c r="EC78" s="47"/>
      <c r="ED78" s="47"/>
      <c r="EE78" s="47"/>
      <c r="EF78" s="47"/>
      <c r="EG78" s="47"/>
      <c r="EH78" s="47"/>
      <c r="EI78" s="47"/>
      <c r="EJ78" s="47"/>
      <c r="EK78" s="47"/>
      <c r="EL78" s="47"/>
      <c r="EM78" s="47"/>
      <c r="EN78" s="47"/>
      <c r="EO78" s="47"/>
      <c r="EP78" s="47"/>
      <c r="EQ78" s="47"/>
      <c r="ER78" s="47"/>
      <c r="ES78" s="47"/>
      <c r="ET78" s="47"/>
      <c r="EU78" s="47"/>
      <c r="EV78" s="47"/>
      <c r="EW78" s="47"/>
      <c r="EX78" s="47"/>
      <c r="EY78" s="47"/>
      <c r="EZ78" s="47"/>
      <c r="FA78" s="47"/>
      <c r="FB78" s="47"/>
      <c r="FC78" s="47"/>
      <c r="FD78" s="47"/>
      <c r="FE78" s="47"/>
      <c r="FF78" s="47"/>
      <c r="FG78" s="47"/>
      <c r="FH78" s="47"/>
      <c r="FI78" s="47"/>
      <c r="FJ78" s="47"/>
      <c r="FK78" s="47"/>
      <c r="FL78" s="47"/>
      <c r="FM78" s="47"/>
      <c r="FN78" s="47"/>
      <c r="FO78" s="47"/>
      <c r="FP78" s="47"/>
      <c r="FQ78" s="47"/>
      <c r="FR78" s="47"/>
      <c r="FS78" s="47"/>
      <c r="FT78" s="47"/>
      <c r="FU78" s="47"/>
      <c r="FV78" s="47"/>
      <c r="FW78" s="47"/>
      <c r="FX78" s="47"/>
      <c r="FY78" s="47"/>
      <c r="FZ78" s="47"/>
      <c r="GA78" s="47"/>
      <c r="GB78" s="47"/>
      <c r="GC78" s="47"/>
      <c r="GD78" s="47"/>
      <c r="GE78" s="47"/>
      <c r="GF78" s="47"/>
      <c r="GG78" s="47"/>
      <c r="GH78" s="47"/>
      <c r="GI78" s="47"/>
      <c r="GJ78" s="47"/>
      <c r="GK78" s="47"/>
      <c r="GL78" s="47"/>
      <c r="GM78" s="47"/>
      <c r="GN78" s="47"/>
      <c r="GO78" s="47"/>
      <c r="GP78" s="47"/>
      <c r="GQ78" s="47"/>
      <c r="GR78" s="47"/>
      <c r="GS78" s="47"/>
      <c r="GT78" s="47"/>
      <c r="GU78" s="47"/>
      <c r="GV78" s="47"/>
      <c r="GW78" s="47"/>
      <c r="GX78" s="47"/>
      <c r="GY78" s="47"/>
      <c r="GZ78" s="47"/>
      <c r="HA78" s="47"/>
      <c r="HB78" s="47"/>
      <c r="HC78" s="47"/>
      <c r="HD78" s="47"/>
      <c r="HE78" s="47"/>
      <c r="HF78" s="47"/>
      <c r="HG78" s="47"/>
      <c r="HH78" s="47"/>
      <c r="HI78" s="47"/>
      <c r="HJ78" s="47"/>
      <c r="HK78" s="47"/>
      <c r="HL78" s="47"/>
      <c r="HM78" s="47"/>
      <c r="HN78" s="47"/>
      <c r="HO78" s="47"/>
      <c r="HP78" s="47"/>
      <c r="HQ78" s="47"/>
      <c r="HR78" s="47"/>
      <c r="HS78" s="47"/>
      <c r="HT78" s="47"/>
      <c r="HU78" s="47"/>
    </row>
    <row r="79" spans="1:229" ht="12" customHeight="1" thickBot="1" x14ac:dyDescent="0.3">
      <c r="A79"/>
      <c r="B79"/>
      <c r="C79"/>
      <c r="D79"/>
      <c r="E79" s="270" t="s">
        <v>19</v>
      </c>
      <c r="F79" s="270"/>
      <c r="G79" s="270"/>
      <c r="H79" s="270"/>
      <c r="I79" s="270"/>
      <c r="J79" s="270"/>
      <c r="K79" s="270"/>
      <c r="L79" s="270"/>
      <c r="M79" s="270"/>
      <c r="N79" s="270"/>
      <c r="O79" s="270"/>
      <c r="P79" s="270"/>
      <c r="Q79" s="270"/>
      <c r="R79"/>
      <c r="S79"/>
      <c r="T79" s="271">
        <f>Y79+AD79+AI79+AN79+AS79</f>
        <v>0</v>
      </c>
      <c r="U79" s="272"/>
      <c r="V79" s="273"/>
      <c r="W79" s="51"/>
      <c r="X79" s="51"/>
      <c r="Y79" s="268"/>
      <c r="Z79" s="268"/>
      <c r="AA79" s="268"/>
      <c r="AB79" s="51"/>
      <c r="AC79" s="51"/>
      <c r="AD79" s="268"/>
      <c r="AE79" s="268"/>
      <c r="AF79" s="268"/>
      <c r="AG79" s="51"/>
      <c r="AH79" s="51"/>
      <c r="AI79" s="268"/>
      <c r="AJ79" s="268"/>
      <c r="AK79" s="268"/>
      <c r="AL79" s="51"/>
      <c r="AM79" s="51"/>
      <c r="AN79" s="268"/>
      <c r="AO79" s="268"/>
      <c r="AP79" s="268"/>
      <c r="AQ79" s="51"/>
      <c r="AR79" s="51"/>
      <c r="AS79" s="268"/>
      <c r="AT79" s="268"/>
      <c r="AU79" s="268"/>
      <c r="AV79" s="46"/>
      <c r="AW79" s="46"/>
      <c r="AX79" s="46"/>
      <c r="AY79" s="46"/>
      <c r="AZ79" s="46"/>
      <c r="BA79" s="46"/>
      <c r="BB79" s="46"/>
      <c r="BC79" s="46"/>
      <c r="BD79" s="46"/>
      <c r="BE79" s="46"/>
      <c r="BF79" s="46"/>
      <c r="BG79" s="46"/>
      <c r="BH79" s="47"/>
      <c r="BI79" s="47"/>
      <c r="BJ79" s="47"/>
      <c r="BK79" s="47"/>
      <c r="BL79" s="47"/>
      <c r="BM79" s="47"/>
      <c r="BN79" s="47"/>
      <c r="BO79" s="47"/>
      <c r="BP79" s="47"/>
      <c r="BQ79" s="47"/>
      <c r="BR79" s="47"/>
      <c r="BS79" s="47"/>
      <c r="BT79" s="47"/>
      <c r="BU79" s="47"/>
      <c r="BV79" s="47"/>
      <c r="BW79" s="47"/>
      <c r="BX79" s="47"/>
      <c r="BY79" s="47"/>
      <c r="BZ79" s="47"/>
      <c r="CA79" s="47"/>
      <c r="CB79" s="47"/>
      <c r="CC79" s="47"/>
      <c r="CD79" s="47"/>
      <c r="CE79" s="47"/>
      <c r="CF79" s="47"/>
      <c r="CG79" s="47"/>
      <c r="CH79" s="47"/>
      <c r="CI79" s="47"/>
      <c r="CJ79" s="47"/>
      <c r="CK79" s="47"/>
      <c r="CL79" s="47"/>
      <c r="CM79" s="47"/>
      <c r="CN79" s="47"/>
      <c r="CO79" s="47"/>
      <c r="CP79" s="47"/>
      <c r="CQ79" s="47"/>
      <c r="CR79" s="47"/>
      <c r="CS79" s="47"/>
      <c r="CT79" s="47"/>
      <c r="CU79" s="47"/>
      <c r="CV79" s="47"/>
      <c r="CW79" s="47"/>
      <c r="CX79" s="47"/>
      <c r="CY79" s="47"/>
      <c r="CZ79" s="47"/>
      <c r="DA79" s="47"/>
      <c r="DB79" s="47"/>
      <c r="DC79" s="47"/>
      <c r="DD79" s="47"/>
      <c r="DE79" s="47"/>
      <c r="DF79" s="47"/>
      <c r="DG79" s="47"/>
      <c r="DH79" s="47"/>
      <c r="DI79" s="47"/>
      <c r="DJ79" s="47"/>
      <c r="DK79" s="47"/>
      <c r="DL79" s="47"/>
      <c r="DM79" s="47"/>
      <c r="DN79" s="47"/>
      <c r="DO79" s="47"/>
      <c r="DP79" s="47"/>
      <c r="DQ79" s="47"/>
      <c r="DR79" s="47"/>
      <c r="DS79" s="47"/>
      <c r="DT79" s="47"/>
      <c r="DU79" s="47"/>
      <c r="DV79" s="47"/>
      <c r="DW79" s="47"/>
      <c r="DX79" s="47"/>
      <c r="DY79" s="47"/>
      <c r="DZ79" s="47"/>
      <c r="EA79" s="47"/>
      <c r="EB79" s="47"/>
      <c r="EC79" s="47"/>
      <c r="ED79" s="47"/>
      <c r="EE79" s="47"/>
      <c r="EF79" s="47"/>
      <c r="EG79" s="47"/>
      <c r="EH79" s="47"/>
      <c r="EI79" s="47"/>
      <c r="EJ79" s="47"/>
      <c r="EK79" s="47"/>
      <c r="EL79" s="47"/>
      <c r="EM79" s="47"/>
      <c r="EN79" s="47"/>
      <c r="EO79" s="47"/>
      <c r="EP79" s="47"/>
      <c r="EQ79" s="47"/>
      <c r="ER79" s="47"/>
      <c r="ES79" s="47"/>
      <c r="ET79" s="47"/>
      <c r="EU79" s="47"/>
      <c r="EV79" s="47"/>
      <c r="EW79" s="47"/>
      <c r="EX79" s="47"/>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row>
    <row r="80" spans="1:229" ht="12" customHeight="1" thickBot="1" x14ac:dyDescent="0.3">
      <c r="A80"/>
      <c r="B80"/>
      <c r="C80"/>
      <c r="D80"/>
      <c r="E80" s="270"/>
      <c r="F80" s="270"/>
      <c r="G80" s="270"/>
      <c r="H80" s="270"/>
      <c r="I80" s="270"/>
      <c r="J80" s="270"/>
      <c r="K80" s="270"/>
      <c r="L80" s="270"/>
      <c r="M80" s="270"/>
      <c r="N80" s="270"/>
      <c r="O80" s="270"/>
      <c r="P80" s="270"/>
      <c r="Q80" s="270"/>
      <c r="R80"/>
      <c r="S80"/>
      <c r="T80" s="274"/>
      <c r="U80" s="275"/>
      <c r="V80" s="276"/>
      <c r="W80" s="51"/>
      <c r="X80" s="51"/>
      <c r="Y80" s="268"/>
      <c r="Z80" s="268"/>
      <c r="AA80" s="268"/>
      <c r="AB80" s="51"/>
      <c r="AC80" s="51"/>
      <c r="AD80" s="268"/>
      <c r="AE80" s="268"/>
      <c r="AF80" s="268"/>
      <c r="AG80" s="51"/>
      <c r="AH80" s="51"/>
      <c r="AI80" s="268"/>
      <c r="AJ80" s="268"/>
      <c r="AK80" s="268"/>
      <c r="AL80" s="51"/>
      <c r="AM80" s="51"/>
      <c r="AN80" s="268"/>
      <c r="AO80" s="268"/>
      <c r="AP80" s="268"/>
      <c r="AQ80" s="51"/>
      <c r="AR80" s="51"/>
      <c r="AS80" s="268"/>
      <c r="AT80" s="268"/>
      <c r="AU80" s="268"/>
      <c r="AV80" s="46"/>
      <c r="AW80" s="46"/>
      <c r="AX80" s="46"/>
      <c r="AY80" s="46"/>
      <c r="AZ80" s="46"/>
      <c r="BA80" s="46"/>
      <c r="BB80" s="46"/>
      <c r="BC80" s="46"/>
      <c r="BD80" s="46"/>
      <c r="BE80" s="46"/>
      <c r="BF80" s="46"/>
      <c r="BG80" s="46"/>
      <c r="BH80" s="47"/>
      <c r="BI80" s="47"/>
      <c r="BJ80" s="47"/>
      <c r="BK80" s="47"/>
      <c r="BL80" s="47"/>
      <c r="BM80" s="47"/>
      <c r="BN80" s="47"/>
      <c r="BO80" s="47"/>
      <c r="BP80" s="47"/>
      <c r="BQ80" s="47"/>
      <c r="BR80" s="47"/>
      <c r="BS80" s="47"/>
      <c r="BT80" s="47"/>
      <c r="BU80" s="47"/>
      <c r="BV80" s="47"/>
      <c r="BW80" s="47"/>
      <c r="BX80" s="47"/>
      <c r="BY80" s="47"/>
      <c r="BZ80" s="47"/>
      <c r="CA80" s="47"/>
      <c r="CB80" s="47"/>
      <c r="CC80" s="47"/>
      <c r="CD80" s="47"/>
      <c r="CE80" s="47"/>
      <c r="CF80" s="47"/>
      <c r="CG80" s="47"/>
      <c r="CH80" s="47"/>
      <c r="CI80" s="47"/>
      <c r="CJ80" s="47"/>
      <c r="CK80" s="47"/>
      <c r="CL80" s="47"/>
      <c r="CM80" s="47"/>
      <c r="CN80" s="47"/>
      <c r="CO80" s="47"/>
      <c r="CP80" s="47"/>
      <c r="CQ80" s="47"/>
      <c r="CR80" s="47"/>
      <c r="CS80" s="47"/>
      <c r="CT80" s="47"/>
      <c r="CU80" s="47"/>
      <c r="CV80" s="47"/>
      <c r="CW80" s="47"/>
      <c r="CX80" s="47"/>
      <c r="CY80" s="47"/>
      <c r="CZ80" s="47"/>
      <c r="DA80" s="47"/>
      <c r="DB80" s="47"/>
      <c r="DC80" s="47"/>
      <c r="DD80" s="47"/>
      <c r="DE80" s="47"/>
      <c r="DF80" s="47"/>
      <c r="DG80" s="47"/>
      <c r="DH80" s="47"/>
      <c r="DI80" s="47"/>
      <c r="DJ80" s="47"/>
      <c r="DK80" s="47"/>
      <c r="DL80" s="47"/>
      <c r="DM80" s="47"/>
      <c r="DN80" s="47"/>
      <c r="DO80" s="47"/>
      <c r="DP80" s="47"/>
      <c r="DQ80" s="47"/>
      <c r="DR80" s="47"/>
      <c r="DS80" s="47"/>
      <c r="DT80" s="47"/>
      <c r="DU80" s="47"/>
      <c r="DV80" s="47"/>
      <c r="DW80" s="47"/>
      <c r="DX80" s="47"/>
      <c r="DY80" s="47"/>
      <c r="DZ80" s="47"/>
      <c r="EA80" s="47"/>
      <c r="EB80" s="47"/>
      <c r="EC80" s="47"/>
      <c r="ED80" s="47"/>
      <c r="EE80" s="47"/>
      <c r="EF80" s="47"/>
      <c r="EG80" s="47"/>
      <c r="EH80" s="47"/>
      <c r="EI80" s="47"/>
      <c r="EJ80" s="47"/>
      <c r="EK80" s="47"/>
      <c r="EL80" s="47"/>
      <c r="EM80" s="47"/>
      <c r="EN80" s="47"/>
      <c r="EO80" s="47"/>
      <c r="EP80" s="47"/>
      <c r="EQ80" s="47"/>
      <c r="ER80" s="47"/>
      <c r="ES80" s="47"/>
      <c r="ET80" s="47"/>
      <c r="EU80" s="47"/>
      <c r="EV80" s="47"/>
      <c r="EW80" s="47"/>
      <c r="EX80" s="47"/>
      <c r="EY80" s="47"/>
      <c r="EZ80" s="47"/>
      <c r="FA80" s="47"/>
      <c r="FB80" s="47"/>
      <c r="FC80" s="47"/>
      <c r="FD80" s="47"/>
      <c r="FE80" s="47"/>
      <c r="FF80" s="47"/>
      <c r="FG80" s="47"/>
      <c r="FH80" s="47"/>
      <c r="FI80" s="47"/>
      <c r="FJ80" s="47"/>
      <c r="FK80" s="47"/>
      <c r="FL80" s="47"/>
      <c r="FM80" s="47"/>
      <c r="FN80" s="47"/>
      <c r="FO80" s="47"/>
      <c r="FP80" s="47"/>
      <c r="FQ80" s="47"/>
      <c r="FR80" s="47"/>
      <c r="FS80" s="47"/>
      <c r="FT80" s="47"/>
      <c r="FU80" s="47"/>
      <c r="FV80" s="47"/>
      <c r="FW80" s="47"/>
      <c r="FX80" s="47"/>
      <c r="FY80" s="47"/>
      <c r="FZ80" s="47"/>
      <c r="GA80" s="47"/>
      <c r="GB80" s="47"/>
      <c r="GC80" s="47"/>
      <c r="GD80" s="47"/>
      <c r="GE80" s="47"/>
      <c r="GF80" s="47"/>
      <c r="GG80" s="47"/>
      <c r="GH80" s="47"/>
      <c r="GI80" s="47"/>
      <c r="GJ80" s="47"/>
      <c r="GK80" s="47"/>
      <c r="GL80" s="47"/>
      <c r="GM80" s="47"/>
      <c r="GN80" s="47"/>
      <c r="GO80" s="47"/>
      <c r="GP80" s="47"/>
      <c r="GQ80" s="47"/>
      <c r="GR80" s="47"/>
      <c r="GS80" s="47"/>
      <c r="GT80" s="47"/>
      <c r="GU80" s="47"/>
      <c r="GV80" s="47"/>
      <c r="GW80" s="47"/>
      <c r="GX80" s="47"/>
      <c r="GY80" s="47"/>
      <c r="GZ80" s="47"/>
      <c r="HA80" s="47"/>
      <c r="HB80" s="47"/>
      <c r="HC80" s="47"/>
      <c r="HD80" s="47"/>
      <c r="HE80" s="47"/>
      <c r="HF80" s="47"/>
      <c r="HG80" s="47"/>
      <c r="HH80" s="47"/>
      <c r="HI80" s="47"/>
      <c r="HJ80" s="47"/>
      <c r="HK80" s="47"/>
      <c r="HL80" s="47"/>
      <c r="HM80" s="47"/>
      <c r="HN80" s="47"/>
      <c r="HO80" s="47"/>
      <c r="HP80" s="47"/>
      <c r="HQ80" s="47"/>
      <c r="HR80" s="47"/>
      <c r="HS80" s="47"/>
      <c r="HT80" s="47"/>
      <c r="HU80" s="47"/>
    </row>
    <row r="81" spans="1:229" ht="12" customHeight="1" thickBot="1" x14ac:dyDescent="0.3">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s="46"/>
      <c r="AW81" s="46"/>
      <c r="AX81" s="46"/>
      <c r="AY81" s="46"/>
      <c r="AZ81" s="46"/>
      <c r="BA81" s="46"/>
      <c r="BB81" s="46"/>
      <c r="BC81" s="46"/>
      <c r="BD81" s="46"/>
      <c r="BE81" s="46"/>
      <c r="BF81" s="46"/>
      <c r="BG81" s="46"/>
      <c r="BH81" s="47"/>
      <c r="BI81" s="47"/>
      <c r="BJ81" s="47"/>
      <c r="BK81" s="47"/>
      <c r="BL81" s="47"/>
      <c r="BM81" s="47"/>
      <c r="BN81" s="47"/>
      <c r="BO81" s="47"/>
      <c r="BP81" s="47"/>
      <c r="BQ81" s="47"/>
      <c r="BR81" s="47"/>
      <c r="BS81" s="47"/>
      <c r="BT81" s="47"/>
      <c r="BU81" s="47"/>
      <c r="BV81" s="47"/>
      <c r="BW81" s="47"/>
      <c r="BX81" s="47"/>
      <c r="BY81" s="47"/>
      <c r="BZ81" s="47"/>
      <c r="CA81" s="47"/>
      <c r="CB81" s="47"/>
      <c r="CC81" s="47"/>
      <c r="CD81" s="47"/>
      <c r="CE81" s="47"/>
      <c r="CF81" s="47"/>
      <c r="CG81" s="47"/>
      <c r="CH81" s="47"/>
      <c r="CI81" s="47"/>
      <c r="CJ81" s="47"/>
      <c r="CK81" s="47"/>
      <c r="CL81" s="47"/>
      <c r="CM81" s="47"/>
      <c r="CN81" s="47"/>
      <c r="CO81" s="47"/>
      <c r="CP81" s="47"/>
      <c r="CQ81" s="47"/>
      <c r="CR81" s="47"/>
      <c r="CS81" s="47"/>
      <c r="CT81" s="47"/>
      <c r="CU81" s="47"/>
      <c r="CV81" s="47"/>
      <c r="CW81" s="47"/>
      <c r="CX81" s="47"/>
      <c r="CY81" s="47"/>
      <c r="CZ81" s="47"/>
      <c r="DA81" s="47"/>
      <c r="DB81" s="47"/>
      <c r="DC81" s="47"/>
      <c r="DD81" s="47"/>
      <c r="DE81" s="47"/>
      <c r="DF81" s="47"/>
      <c r="DG81" s="47"/>
      <c r="DH81" s="47"/>
      <c r="DI81" s="47"/>
      <c r="DJ81" s="47"/>
      <c r="DK81" s="47"/>
      <c r="DL81" s="47"/>
      <c r="DM81" s="47"/>
      <c r="DN81" s="47"/>
      <c r="DO81" s="47"/>
      <c r="DP81" s="47"/>
      <c r="DQ81" s="47"/>
      <c r="DR81" s="47"/>
      <c r="DS81" s="47"/>
      <c r="DT81" s="47"/>
      <c r="DU81" s="47"/>
      <c r="DV81" s="47"/>
      <c r="DW81" s="47"/>
      <c r="DX81" s="47"/>
      <c r="DY81" s="47"/>
      <c r="DZ81" s="47"/>
      <c r="EA81" s="47"/>
      <c r="EB81" s="47"/>
      <c r="EC81" s="47"/>
      <c r="ED81" s="47"/>
      <c r="EE81" s="47"/>
      <c r="EF81" s="47"/>
      <c r="EG81" s="47"/>
      <c r="EH81" s="47"/>
      <c r="EI81" s="47"/>
      <c r="EJ81" s="47"/>
      <c r="EK81" s="47"/>
      <c r="EL81" s="47"/>
      <c r="EM81" s="47"/>
      <c r="EN81" s="47"/>
      <c r="EO81" s="47"/>
      <c r="EP81" s="47"/>
      <c r="EQ81" s="47"/>
      <c r="ER81" s="47"/>
      <c r="ES81" s="47"/>
      <c r="ET81" s="47"/>
      <c r="EU81" s="47"/>
      <c r="EV81" s="47"/>
      <c r="EW81" s="47"/>
      <c r="EX81" s="47"/>
      <c r="EY81" s="47"/>
      <c r="EZ81" s="47"/>
      <c r="FA81" s="47"/>
      <c r="FB81" s="47"/>
      <c r="FC81" s="47"/>
      <c r="FD81" s="47"/>
      <c r="FE81" s="47"/>
      <c r="FF81" s="47"/>
      <c r="FG81" s="47"/>
      <c r="FH81" s="47"/>
      <c r="FI81" s="47"/>
      <c r="FJ81" s="47"/>
      <c r="FK81" s="47"/>
      <c r="FL81" s="47"/>
      <c r="FM81" s="47"/>
      <c r="FN81" s="47"/>
      <c r="FO81" s="47"/>
      <c r="FP81" s="47"/>
      <c r="FQ81" s="47"/>
      <c r="FR81" s="47"/>
      <c r="FS81" s="47"/>
      <c r="FT81" s="47"/>
      <c r="FU81" s="47"/>
      <c r="FV81" s="47"/>
      <c r="FW81" s="47"/>
      <c r="FX81" s="47"/>
      <c r="FY81" s="47"/>
      <c r="FZ81" s="47"/>
      <c r="GA81" s="47"/>
      <c r="GB81" s="47"/>
      <c r="GC81" s="47"/>
      <c r="GD81" s="47"/>
      <c r="GE81" s="47"/>
      <c r="GF81" s="47"/>
      <c r="GG81" s="47"/>
      <c r="GH81" s="47"/>
      <c r="GI81" s="47"/>
      <c r="GJ81" s="47"/>
      <c r="GK81" s="47"/>
      <c r="GL81" s="47"/>
      <c r="GM81" s="47"/>
      <c r="GN81" s="47"/>
      <c r="GO81" s="47"/>
      <c r="GP81" s="47"/>
      <c r="GQ81" s="47"/>
      <c r="GR81" s="47"/>
      <c r="GS81" s="47"/>
      <c r="GT81" s="47"/>
      <c r="GU81" s="47"/>
      <c r="GV81" s="47"/>
      <c r="GW81" s="47"/>
      <c r="GX81" s="47"/>
      <c r="GY81" s="47"/>
      <c r="GZ81" s="47"/>
      <c r="HA81" s="47"/>
      <c r="HB81" s="47"/>
      <c r="HC81" s="47"/>
      <c r="HD81" s="47"/>
      <c r="HE81" s="47"/>
      <c r="HF81" s="47"/>
      <c r="HG81" s="47"/>
      <c r="HH81" s="47"/>
      <c r="HI81" s="47"/>
      <c r="HJ81" s="47"/>
      <c r="HK81" s="47"/>
      <c r="HL81" s="47"/>
      <c r="HM81" s="47"/>
      <c r="HN81" s="47"/>
      <c r="HO81" s="47"/>
      <c r="HP81" s="47"/>
      <c r="HQ81" s="47"/>
      <c r="HR81" s="47"/>
      <c r="HS81" s="47"/>
      <c r="HT81" s="47"/>
      <c r="HU81" s="47"/>
    </row>
    <row r="82" spans="1:229" ht="12" customHeight="1" thickBot="1" x14ac:dyDescent="0.3">
      <c r="A82"/>
      <c r="B82"/>
      <c r="C82"/>
      <c r="D82"/>
      <c r="E82" s="270" t="s">
        <v>21</v>
      </c>
      <c r="F82" s="270"/>
      <c r="G82" s="270"/>
      <c r="H82" s="270"/>
      <c r="I82" s="270"/>
      <c r="J82" s="270"/>
      <c r="K82" s="270"/>
      <c r="L82" s="270"/>
      <c r="M82" s="270"/>
      <c r="N82" s="270"/>
      <c r="O82" s="270"/>
      <c r="P82" s="270"/>
      <c r="Q82" s="270"/>
      <c r="R82"/>
      <c r="S82"/>
      <c r="T82" s="271">
        <f>Y82+AD82+AI82+AN82+AS82</f>
        <v>0</v>
      </c>
      <c r="U82" s="272"/>
      <c r="V82" s="273"/>
      <c r="W82" s="51"/>
      <c r="X82" s="51"/>
      <c r="Y82" s="268"/>
      <c r="Z82" s="268"/>
      <c r="AA82" s="268"/>
      <c r="AB82" s="51"/>
      <c r="AC82" s="51"/>
      <c r="AD82" s="268"/>
      <c r="AE82" s="268"/>
      <c r="AF82" s="268"/>
      <c r="AG82" s="51"/>
      <c r="AH82" s="51"/>
      <c r="AI82" s="268"/>
      <c r="AJ82" s="268"/>
      <c r="AK82" s="268"/>
      <c r="AL82" s="51"/>
      <c r="AM82" s="51"/>
      <c r="AN82" s="268"/>
      <c r="AO82" s="268"/>
      <c r="AP82" s="268"/>
      <c r="AQ82" s="51"/>
      <c r="AR82" s="51"/>
      <c r="AS82" s="268"/>
      <c r="AT82" s="268"/>
      <c r="AU82" s="268"/>
      <c r="AV82" s="46"/>
      <c r="AW82" s="46"/>
      <c r="AX82" s="46"/>
      <c r="AY82" s="46"/>
      <c r="AZ82" s="46"/>
      <c r="BA82" s="46"/>
      <c r="BB82" s="46"/>
      <c r="BC82" s="46"/>
      <c r="BD82" s="46"/>
      <c r="BE82" s="46"/>
      <c r="BF82" s="46"/>
      <c r="BG82" s="46"/>
      <c r="BH82" s="47"/>
      <c r="BI82" s="47"/>
      <c r="BJ82" s="47"/>
      <c r="BK82" s="47"/>
      <c r="BL82" s="47"/>
      <c r="BM82" s="47"/>
      <c r="BN82" s="47"/>
      <c r="BO82" s="47"/>
      <c r="BP82" s="47"/>
      <c r="BQ82" s="47"/>
      <c r="BR82" s="47"/>
      <c r="BS82" s="47"/>
      <c r="BT82" s="47"/>
      <c r="BU82" s="47"/>
      <c r="BV82" s="47"/>
      <c r="BW82" s="47"/>
      <c r="BX82" s="47"/>
      <c r="BY82" s="47"/>
      <c r="BZ82" s="47"/>
      <c r="CA82" s="47"/>
      <c r="CB82" s="47"/>
      <c r="CC82" s="47"/>
      <c r="CD82" s="47"/>
      <c r="CE82" s="47"/>
      <c r="CF82" s="47"/>
      <c r="CG82" s="47"/>
      <c r="CH82" s="47"/>
      <c r="CI82" s="47"/>
      <c r="CJ82" s="47"/>
      <c r="CK82" s="47"/>
      <c r="CL82" s="47"/>
      <c r="CM82" s="47"/>
      <c r="CN82" s="47"/>
      <c r="CO82" s="47"/>
      <c r="CP82" s="47"/>
      <c r="CQ82" s="47"/>
      <c r="CR82" s="47"/>
      <c r="CS82" s="47"/>
      <c r="CT82" s="47"/>
      <c r="CU82" s="47"/>
      <c r="CV82" s="47"/>
      <c r="CW82" s="47"/>
      <c r="CX82" s="47"/>
      <c r="CY82" s="47"/>
      <c r="CZ82" s="47"/>
      <c r="DA82" s="47"/>
      <c r="DB82" s="47"/>
      <c r="DC82" s="47"/>
      <c r="DD82" s="47"/>
      <c r="DE82" s="47"/>
      <c r="DF82" s="47"/>
      <c r="DG82" s="47"/>
      <c r="DH82" s="47"/>
      <c r="DI82" s="47"/>
      <c r="DJ82" s="47"/>
      <c r="DK82" s="47"/>
      <c r="DL82" s="47"/>
      <c r="DM82" s="47"/>
      <c r="DN82" s="47"/>
      <c r="DO82" s="47"/>
      <c r="DP82" s="47"/>
      <c r="DQ82" s="47"/>
      <c r="DR82" s="47"/>
      <c r="DS82" s="47"/>
      <c r="DT82" s="47"/>
      <c r="DU82" s="47"/>
      <c r="DV82" s="47"/>
      <c r="DW82" s="47"/>
      <c r="DX82" s="47"/>
      <c r="DY82" s="47"/>
      <c r="DZ82" s="47"/>
      <c r="EA82" s="47"/>
      <c r="EB82" s="47"/>
      <c r="EC82" s="47"/>
      <c r="ED82" s="47"/>
      <c r="EE82" s="47"/>
      <c r="EF82" s="47"/>
      <c r="EG82" s="47"/>
      <c r="EH82" s="47"/>
      <c r="EI82" s="47"/>
      <c r="EJ82" s="47"/>
      <c r="EK82" s="47"/>
      <c r="EL82" s="47"/>
      <c r="EM82" s="47"/>
      <c r="EN82" s="47"/>
      <c r="EO82" s="47"/>
      <c r="EP82" s="47"/>
      <c r="EQ82" s="47"/>
      <c r="ER82" s="47"/>
      <c r="ES82" s="47"/>
      <c r="ET82" s="47"/>
      <c r="EU82" s="47"/>
      <c r="EV82" s="47"/>
      <c r="EW82" s="47"/>
      <c r="EX82" s="47"/>
      <c r="EY82" s="47"/>
      <c r="EZ82" s="47"/>
      <c r="FA82" s="47"/>
      <c r="FB82" s="47"/>
      <c r="FC82" s="47"/>
      <c r="FD82" s="47"/>
      <c r="FE82" s="47"/>
      <c r="FF82" s="47"/>
      <c r="FG82" s="47"/>
      <c r="FH82" s="47"/>
      <c r="FI82" s="47"/>
      <c r="FJ82" s="47"/>
      <c r="FK82" s="47"/>
      <c r="FL82" s="47"/>
      <c r="FM82" s="47"/>
      <c r="FN82" s="47"/>
      <c r="FO82" s="47"/>
      <c r="FP82" s="47"/>
      <c r="FQ82" s="47"/>
      <c r="FR82" s="47"/>
      <c r="FS82" s="47"/>
      <c r="FT82" s="47"/>
      <c r="FU82" s="47"/>
      <c r="FV82" s="47"/>
      <c r="FW82" s="47"/>
      <c r="FX82" s="47"/>
      <c r="FY82" s="47"/>
      <c r="FZ82" s="47"/>
      <c r="GA82" s="47"/>
      <c r="GB82" s="47"/>
      <c r="GC82" s="47"/>
      <c r="GD82" s="47"/>
      <c r="GE82" s="47"/>
      <c r="GF82" s="47"/>
      <c r="GG82" s="47"/>
      <c r="GH82" s="47"/>
      <c r="GI82" s="47"/>
      <c r="GJ82" s="47"/>
      <c r="GK82" s="47"/>
      <c r="GL82" s="47"/>
      <c r="GM82" s="47"/>
      <c r="GN82" s="47"/>
      <c r="GO82" s="47"/>
      <c r="GP82" s="47"/>
      <c r="GQ82" s="47"/>
      <c r="GR82" s="47"/>
      <c r="GS82" s="47"/>
      <c r="GT82" s="47"/>
      <c r="GU82" s="47"/>
      <c r="GV82" s="47"/>
      <c r="GW82" s="47"/>
      <c r="GX82" s="47"/>
      <c r="GY82" s="47"/>
      <c r="GZ82" s="47"/>
      <c r="HA82" s="47"/>
      <c r="HB82" s="47"/>
      <c r="HC82" s="47"/>
      <c r="HD82" s="47"/>
      <c r="HE82" s="47"/>
      <c r="HF82" s="47"/>
      <c r="HG82" s="47"/>
      <c r="HH82" s="47"/>
      <c r="HI82" s="47"/>
      <c r="HJ82" s="47"/>
      <c r="HK82" s="47"/>
      <c r="HL82" s="47"/>
      <c r="HM82" s="47"/>
      <c r="HN82" s="47"/>
      <c r="HO82" s="47"/>
      <c r="HP82" s="47"/>
      <c r="HQ82" s="47"/>
      <c r="HR82" s="47"/>
      <c r="HS82" s="47"/>
      <c r="HT82" s="47"/>
      <c r="HU82" s="47"/>
    </row>
    <row r="83" spans="1:229" ht="12" customHeight="1" thickBot="1" x14ac:dyDescent="0.3">
      <c r="A83"/>
      <c r="B83"/>
      <c r="C83"/>
      <c r="D83"/>
      <c r="E83" s="270"/>
      <c r="F83" s="270"/>
      <c r="G83" s="270"/>
      <c r="H83" s="270"/>
      <c r="I83" s="270"/>
      <c r="J83" s="270"/>
      <c r="K83" s="270"/>
      <c r="L83" s="270"/>
      <c r="M83" s="270"/>
      <c r="N83" s="270"/>
      <c r="O83" s="270"/>
      <c r="P83" s="270"/>
      <c r="Q83" s="270"/>
      <c r="R83"/>
      <c r="S83"/>
      <c r="T83" s="274"/>
      <c r="U83" s="275"/>
      <c r="V83" s="276"/>
      <c r="W83" s="51"/>
      <c r="X83" s="51"/>
      <c r="Y83" s="268"/>
      <c r="Z83" s="268"/>
      <c r="AA83" s="268"/>
      <c r="AB83" s="51"/>
      <c r="AC83" s="51"/>
      <c r="AD83" s="268"/>
      <c r="AE83" s="268"/>
      <c r="AF83" s="268"/>
      <c r="AG83" s="51"/>
      <c r="AH83" s="51"/>
      <c r="AI83" s="268"/>
      <c r="AJ83" s="268"/>
      <c r="AK83" s="268"/>
      <c r="AL83" s="51"/>
      <c r="AM83" s="51"/>
      <c r="AN83" s="268"/>
      <c r="AO83" s="268"/>
      <c r="AP83" s="268"/>
      <c r="AQ83" s="51"/>
      <c r="AR83" s="51"/>
      <c r="AS83" s="268"/>
      <c r="AT83" s="268"/>
      <c r="AU83" s="268"/>
      <c r="AV83" s="46"/>
      <c r="AW83" s="46"/>
      <c r="AX83" s="46"/>
      <c r="AY83" s="46"/>
      <c r="AZ83" s="46"/>
      <c r="BA83" s="46"/>
      <c r="BB83" s="46"/>
      <c r="BC83" s="46"/>
      <c r="BD83" s="46"/>
      <c r="BE83" s="46"/>
      <c r="BF83" s="46"/>
      <c r="BG83" s="46"/>
      <c r="BH83" s="47"/>
      <c r="BI83" s="47"/>
      <c r="BJ83" s="47"/>
      <c r="BK83" s="47"/>
      <c r="BL83" s="47"/>
      <c r="BM83" s="47"/>
      <c r="BN83" s="47"/>
      <c r="BO83" s="47"/>
      <c r="BP83" s="47"/>
      <c r="BQ83" s="47"/>
      <c r="BR83" s="47"/>
      <c r="BS83" s="47"/>
      <c r="BT83" s="47"/>
      <c r="BU83" s="47"/>
      <c r="BV83" s="47"/>
      <c r="BW83" s="47"/>
      <c r="BX83" s="47"/>
      <c r="BY83" s="47"/>
      <c r="BZ83" s="47"/>
      <c r="CA83" s="47"/>
      <c r="CB83" s="47"/>
      <c r="CC83" s="47"/>
      <c r="CD83" s="47"/>
      <c r="CE83" s="47"/>
      <c r="CF83" s="47"/>
      <c r="CG83" s="47"/>
      <c r="CH83" s="47"/>
      <c r="CI83" s="47"/>
      <c r="CJ83" s="47"/>
      <c r="CK83" s="47"/>
      <c r="CL83" s="47"/>
      <c r="CM83" s="47"/>
      <c r="CN83" s="47"/>
      <c r="CO83" s="47"/>
      <c r="CP83" s="47"/>
      <c r="CQ83" s="47"/>
      <c r="CR83" s="47"/>
      <c r="CS83" s="47"/>
      <c r="CT83" s="47"/>
      <c r="CU83" s="47"/>
      <c r="CV83" s="47"/>
      <c r="CW83" s="47"/>
      <c r="CX83" s="47"/>
      <c r="CY83" s="47"/>
      <c r="CZ83" s="47"/>
      <c r="DA83" s="47"/>
      <c r="DB83" s="47"/>
      <c r="DC83" s="47"/>
      <c r="DD83" s="47"/>
      <c r="DE83" s="47"/>
      <c r="DF83" s="47"/>
      <c r="DG83" s="47"/>
      <c r="DH83" s="47"/>
      <c r="DI83" s="47"/>
      <c r="DJ83" s="47"/>
      <c r="DK83" s="47"/>
      <c r="DL83" s="47"/>
      <c r="DM83" s="47"/>
      <c r="DN83" s="47"/>
      <c r="DO83" s="47"/>
      <c r="DP83" s="47"/>
      <c r="DQ83" s="47"/>
      <c r="DR83" s="47"/>
      <c r="DS83" s="47"/>
      <c r="DT83" s="47"/>
      <c r="DU83" s="47"/>
      <c r="DV83" s="47"/>
      <c r="DW83" s="47"/>
      <c r="DX83" s="47"/>
      <c r="DY83" s="47"/>
      <c r="DZ83" s="47"/>
      <c r="EA83" s="47"/>
      <c r="EB83" s="47"/>
      <c r="EC83" s="47"/>
      <c r="ED83" s="47"/>
      <c r="EE83" s="47"/>
      <c r="EF83" s="47"/>
      <c r="EG83" s="47"/>
      <c r="EH83" s="47"/>
      <c r="EI83" s="47"/>
      <c r="EJ83" s="47"/>
      <c r="EK83" s="47"/>
      <c r="EL83" s="47"/>
      <c r="EM83" s="47"/>
      <c r="EN83" s="47"/>
      <c r="EO83" s="47"/>
      <c r="EP83" s="47"/>
      <c r="EQ83" s="47"/>
      <c r="ER83" s="47"/>
      <c r="ES83" s="47"/>
      <c r="ET83" s="47"/>
      <c r="EU83" s="47"/>
      <c r="EV83" s="47"/>
      <c r="EW83" s="47"/>
      <c r="EX83" s="47"/>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row>
    <row r="84" spans="1:229" ht="12" customHeight="1" thickBot="1" x14ac:dyDescent="0.3">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s="46"/>
      <c r="AW84" s="46"/>
      <c r="AX84" s="46"/>
      <c r="AY84" s="46"/>
      <c r="AZ84" s="46"/>
      <c r="BA84" s="46"/>
      <c r="BB84" s="46"/>
      <c r="BC84" s="46"/>
      <c r="BD84" s="46"/>
      <c r="BE84" s="46"/>
      <c r="BF84" s="46"/>
      <c r="BG84" s="46"/>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row>
    <row r="85" spans="1:229" ht="12" customHeight="1" x14ac:dyDescent="0.25">
      <c r="A85"/>
      <c r="B85"/>
      <c r="C85"/>
      <c r="D85"/>
      <c r="E85" s="270" t="s">
        <v>132</v>
      </c>
      <c r="F85" s="270"/>
      <c r="G85" s="270"/>
      <c r="H85" s="270"/>
      <c r="I85" s="270"/>
      <c r="J85" s="270"/>
      <c r="K85" s="270"/>
      <c r="L85" s="270"/>
      <c r="M85" s="270"/>
      <c r="N85" s="270"/>
      <c r="O85" s="270"/>
      <c r="P85" s="270"/>
      <c r="Q85" s="270"/>
      <c r="R85"/>
      <c r="S85"/>
      <c r="T85" s="267">
        <f>+Y85+AD85</f>
        <v>0</v>
      </c>
      <c r="U85" s="267"/>
      <c r="V85" s="267"/>
      <c r="W85" s="51"/>
      <c r="X85" s="51"/>
      <c r="Y85" s="268"/>
      <c r="Z85" s="268"/>
      <c r="AA85" s="268"/>
      <c r="AB85" s="51"/>
      <c r="AC85" s="51"/>
      <c r="AD85" s="268"/>
      <c r="AE85" s="268"/>
      <c r="AF85" s="268"/>
      <c r="AG85"/>
      <c r="AH85" s="51"/>
      <c r="AI85" s="268"/>
      <c r="AJ85" s="268"/>
      <c r="AK85" s="268"/>
      <c r="AL85" s="51"/>
      <c r="AM85" s="51"/>
      <c r="AN85" s="268"/>
      <c r="AO85" s="268"/>
      <c r="AP85" s="268"/>
      <c r="AQ85"/>
      <c r="AR85" s="51"/>
      <c r="AS85" s="268"/>
      <c r="AT85" s="268"/>
      <c r="AU85" s="268"/>
      <c r="AV85" s="46"/>
      <c r="AW85" s="46"/>
      <c r="AX85" s="46"/>
      <c r="AY85" s="46"/>
      <c r="AZ85" s="46"/>
      <c r="BA85" s="46"/>
      <c r="BB85" s="46"/>
      <c r="BC85" s="46"/>
      <c r="BD85" s="46"/>
      <c r="BE85" s="46"/>
      <c r="BF85" s="46"/>
      <c r="BG85" s="46"/>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row>
    <row r="86" spans="1:229" ht="12" customHeight="1" x14ac:dyDescent="0.25">
      <c r="A86"/>
      <c r="B86"/>
      <c r="C86"/>
      <c r="D86"/>
      <c r="E86" s="270"/>
      <c r="F86" s="270"/>
      <c r="G86" s="270"/>
      <c r="H86" s="270"/>
      <c r="I86" s="270"/>
      <c r="J86" s="270"/>
      <c r="K86" s="270"/>
      <c r="L86" s="270"/>
      <c r="M86" s="270"/>
      <c r="N86" s="270"/>
      <c r="O86" s="270"/>
      <c r="P86" s="270"/>
      <c r="Q86" s="270"/>
      <c r="R86"/>
      <c r="S86"/>
      <c r="T86" s="267"/>
      <c r="U86" s="267"/>
      <c r="V86" s="267"/>
      <c r="W86" s="51"/>
      <c r="X86" s="51"/>
      <c r="Y86" s="268"/>
      <c r="Z86" s="268"/>
      <c r="AA86" s="268"/>
      <c r="AB86" s="51"/>
      <c r="AC86" s="51"/>
      <c r="AD86" s="268"/>
      <c r="AE86" s="268"/>
      <c r="AF86" s="268"/>
      <c r="AG86"/>
      <c r="AH86" s="51"/>
      <c r="AI86" s="268"/>
      <c r="AJ86" s="268"/>
      <c r="AK86" s="268"/>
      <c r="AL86" s="51"/>
      <c r="AM86" s="51"/>
      <c r="AN86" s="268"/>
      <c r="AO86" s="268"/>
      <c r="AP86" s="268"/>
      <c r="AQ86"/>
      <c r="AR86" s="51"/>
      <c r="AS86" s="268"/>
      <c r="AT86" s="268"/>
      <c r="AU86" s="268"/>
      <c r="AV86" s="46"/>
      <c r="AW86" s="46"/>
      <c r="AX86" s="46"/>
      <c r="AY86" s="46"/>
      <c r="AZ86" s="46"/>
      <c r="BA86" s="46"/>
      <c r="BB86" s="46"/>
      <c r="BC86" s="46"/>
      <c r="BD86" s="46"/>
      <c r="BE86" s="46"/>
      <c r="BF86" s="46"/>
      <c r="BG86" s="46"/>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row>
    <row r="87" spans="1:229" ht="12" customHeight="1"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s="46"/>
      <c r="AW87" s="46"/>
      <c r="AX87" s="46"/>
      <c r="AY87" s="46"/>
      <c r="AZ87" s="46"/>
      <c r="BA87" s="46"/>
      <c r="BB87" s="46"/>
      <c r="BC87" s="46"/>
      <c r="BD87" s="46"/>
      <c r="BE87" s="46"/>
      <c r="BF87" s="46"/>
      <c r="BG87" s="46"/>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row>
    <row r="88" spans="1:229" ht="12" customHeight="1" x14ac:dyDescent="0.25">
      <c r="A88"/>
      <c r="B88"/>
      <c r="C88"/>
      <c r="D88"/>
      <c r="E88" s="266" t="s">
        <v>133</v>
      </c>
      <c r="F88" s="266"/>
      <c r="G88" s="266"/>
      <c r="H88" s="266"/>
      <c r="I88" s="266"/>
      <c r="J88" s="266"/>
      <c r="K88" s="266"/>
      <c r="L88" s="266"/>
      <c r="M88" s="266"/>
      <c r="N88" s="266"/>
      <c r="O88" s="266"/>
      <c r="P88" s="266"/>
      <c r="Q88" s="266"/>
      <c r="R88"/>
      <c r="S88"/>
      <c r="T88" s="267">
        <f>Y88+AD88</f>
        <v>0</v>
      </c>
      <c r="U88" s="267"/>
      <c r="V88" s="267"/>
      <c r="W88" s="51"/>
      <c r="X88" s="51"/>
      <c r="Y88" s="268"/>
      <c r="Z88" s="268"/>
      <c r="AA88" s="268"/>
      <c r="AB88" s="51"/>
      <c r="AC88" s="51"/>
      <c r="AD88" s="268"/>
      <c r="AE88" s="268"/>
      <c r="AF88" s="268"/>
      <c r="AG88"/>
      <c r="AH88" s="51"/>
      <c r="AI88" s="268"/>
      <c r="AJ88" s="268"/>
      <c r="AK88" s="268"/>
      <c r="AL88" s="51"/>
      <c r="AM88" s="51"/>
      <c r="AN88" s="268"/>
      <c r="AO88" s="268"/>
      <c r="AP88" s="268"/>
      <c r="AQ88"/>
      <c r="AR88" s="51"/>
      <c r="AS88" s="268"/>
      <c r="AT88" s="268"/>
      <c r="AU88" s="268"/>
      <c r="AV88" s="46"/>
      <c r="AW88" s="46"/>
      <c r="AX88" s="46"/>
      <c r="AY88" s="46"/>
      <c r="AZ88" s="46"/>
      <c r="BA88" s="46"/>
      <c r="BB88" s="46"/>
      <c r="BC88" s="46"/>
      <c r="BD88" s="46"/>
      <c r="BE88" s="46"/>
      <c r="BF88" s="46"/>
      <c r="BG88" s="46"/>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row>
    <row r="89" spans="1:229" ht="12" customHeight="1" x14ac:dyDescent="0.25">
      <c r="A89"/>
      <c r="B89"/>
      <c r="C89"/>
      <c r="D89"/>
      <c r="E89" s="266"/>
      <c r="F89" s="266"/>
      <c r="G89" s="266"/>
      <c r="H89" s="266"/>
      <c r="I89" s="266"/>
      <c r="J89" s="266"/>
      <c r="K89" s="266"/>
      <c r="L89" s="266"/>
      <c r="M89" s="266"/>
      <c r="N89" s="266"/>
      <c r="O89" s="266"/>
      <c r="P89" s="266"/>
      <c r="Q89" s="266"/>
      <c r="R89"/>
      <c r="S89"/>
      <c r="T89" s="267"/>
      <c r="U89" s="267"/>
      <c r="V89" s="267"/>
      <c r="W89" s="51"/>
      <c r="X89" s="51"/>
      <c r="Y89" s="268"/>
      <c r="Z89" s="268"/>
      <c r="AA89" s="268"/>
      <c r="AB89" s="51"/>
      <c r="AC89" s="51"/>
      <c r="AD89" s="268"/>
      <c r="AE89" s="268"/>
      <c r="AF89" s="268"/>
      <c r="AG89"/>
      <c r="AH89" s="51"/>
      <c r="AI89" s="268"/>
      <c r="AJ89" s="268"/>
      <c r="AK89" s="268"/>
      <c r="AL89" s="51"/>
      <c r="AM89" s="51"/>
      <c r="AN89" s="268"/>
      <c r="AO89" s="268"/>
      <c r="AP89" s="268"/>
      <c r="AQ89"/>
      <c r="AR89" s="51"/>
      <c r="AS89" s="268"/>
      <c r="AT89" s="268"/>
      <c r="AU89" s="268"/>
      <c r="AV89" s="46"/>
      <c r="AW89" s="46"/>
      <c r="AX89" s="46"/>
      <c r="AY89" s="46"/>
      <c r="AZ89" s="46"/>
      <c r="BA89" s="46"/>
      <c r="BB89" s="46"/>
      <c r="BC89" s="46"/>
      <c r="BD89" s="46"/>
      <c r="BE89" s="46"/>
      <c r="BF89" s="46"/>
      <c r="BG89" s="46"/>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row>
    <row r="90" spans="1:229" ht="12" customHeight="1"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s="46"/>
      <c r="AW90" s="46"/>
      <c r="AX90" s="46"/>
      <c r="AY90" s="46"/>
      <c r="AZ90" s="46"/>
      <c r="BA90" s="46"/>
      <c r="BB90" s="46"/>
      <c r="BC90" s="46"/>
      <c r="BD90" s="46"/>
      <c r="BE90" s="46"/>
      <c r="BF90" s="46"/>
      <c r="BG90" s="46"/>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row>
    <row r="91" spans="1:229" ht="12" customHeight="1"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s="46"/>
      <c r="AW91" s="46"/>
      <c r="AX91" s="46"/>
      <c r="AY91" s="46"/>
      <c r="AZ91" s="46"/>
      <c r="BA91" s="46"/>
      <c r="BB91" s="46"/>
      <c r="BC91" s="46"/>
      <c r="BD91" s="46"/>
      <c r="BE91" s="46"/>
      <c r="BF91" s="46"/>
      <c r="BG91" s="46"/>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row>
    <row r="92" spans="1:229" ht="12" customHeight="1"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s="46"/>
      <c r="AW92" s="46"/>
      <c r="AX92" s="46"/>
      <c r="AY92" s="46"/>
      <c r="AZ92" s="46"/>
      <c r="BA92" s="46"/>
      <c r="BB92" s="46"/>
      <c r="BC92" s="46"/>
      <c r="BD92" s="46"/>
      <c r="BE92" s="46"/>
      <c r="BF92" s="46"/>
      <c r="BG92" s="46"/>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row>
    <row r="93" spans="1:229" ht="12" customHeight="1" x14ac:dyDescent="0.25">
      <c r="A93" s="269" t="s">
        <v>134</v>
      </c>
      <c r="B93" s="269"/>
      <c r="C93" s="269"/>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69"/>
      <c r="AE93" s="269"/>
      <c r="AF93" s="269"/>
      <c r="AG93" s="269"/>
      <c r="AH93" s="269"/>
      <c r="AI93" s="269"/>
      <c r="AJ93" s="269"/>
      <c r="AK93" s="269"/>
      <c r="AL93" s="269"/>
      <c r="AM93" s="269"/>
      <c r="AN93" s="269"/>
      <c r="AO93" s="269"/>
      <c r="AP93" s="269"/>
      <c r="AQ93" s="269"/>
      <c r="AR93" s="269"/>
      <c r="AS93" s="269"/>
      <c r="AT93" s="269"/>
      <c r="AU93" s="269"/>
      <c r="AV93" s="46"/>
      <c r="AW93" s="46"/>
      <c r="AX93" s="46"/>
      <c r="AY93" s="46"/>
      <c r="AZ93" s="46"/>
      <c r="BA93" s="46"/>
      <c r="BB93" s="46"/>
      <c r="BC93" s="46"/>
      <c r="BD93" s="46"/>
      <c r="BE93" s="46"/>
      <c r="BF93" s="46"/>
      <c r="BG93" s="46"/>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row>
    <row r="94" spans="1:229" ht="12" customHeight="1" x14ac:dyDescent="0.25">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240" t="s">
        <v>135</v>
      </c>
      <c r="AN94" s="240"/>
      <c r="AO94" s="240"/>
      <c r="AP94" s="240"/>
      <c r="AQ94" s="64"/>
      <c r="AR94" s="240" t="s">
        <v>110</v>
      </c>
      <c r="AS94" s="240"/>
      <c r="AT94" s="240"/>
      <c r="AU94" s="240"/>
      <c r="AV94" s="46"/>
      <c r="AW94" s="46"/>
      <c r="AX94" s="46"/>
      <c r="AY94" s="46"/>
      <c r="AZ94" s="46"/>
      <c r="BA94" s="46"/>
      <c r="BB94" s="46"/>
      <c r="BC94" s="46"/>
      <c r="BD94" s="46"/>
      <c r="BE94" s="46"/>
      <c r="BF94" s="46"/>
      <c r="BG94" s="46"/>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row>
    <row r="95" spans="1:229" ht="12" customHeight="1" x14ac:dyDescent="0.25">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240"/>
      <c r="AN95" s="240"/>
      <c r="AO95" s="240"/>
      <c r="AP95" s="240"/>
      <c r="AQ95" s="64"/>
      <c r="AR95" s="240"/>
      <c r="AS95" s="240"/>
      <c r="AT95" s="240"/>
      <c r="AU95" s="240"/>
      <c r="AV95" s="46"/>
      <c r="AW95" s="46"/>
      <c r="AX95" s="46"/>
      <c r="AY95" s="46"/>
      <c r="AZ95" s="46"/>
      <c r="BA95" s="46"/>
      <c r="BB95" s="46"/>
      <c r="BC95" s="46"/>
      <c r="BD95" s="46"/>
      <c r="BE95" s="46"/>
      <c r="BF95" s="46"/>
      <c r="BG95" s="46"/>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row>
  </sheetData>
  <sheetProtection password="813C" sheet="1" objects="1" scenarios="1" selectLockedCells="1"/>
  <mergeCells count="141">
    <mergeCell ref="A1:C3"/>
    <mergeCell ref="D1:AM3"/>
    <mergeCell ref="AN1:AU3"/>
    <mergeCell ref="A5:AU7"/>
    <mergeCell ref="B8:AU12"/>
    <mergeCell ref="M14:AL15"/>
    <mergeCell ref="D15:J16"/>
    <mergeCell ref="D17:O18"/>
    <mergeCell ref="S17:AD18"/>
    <mergeCell ref="AH17:AS18"/>
    <mergeCell ref="D19:L20"/>
    <mergeCell ref="M19:M20"/>
    <mergeCell ref="N19:O20"/>
    <mergeCell ref="S19:AA20"/>
    <mergeCell ref="AC19:AD20"/>
    <mergeCell ref="AH19:AP20"/>
    <mergeCell ref="AR19:AS20"/>
    <mergeCell ref="AV19:AW20"/>
    <mergeCell ref="D21:L22"/>
    <mergeCell ref="M21:M22"/>
    <mergeCell ref="N21:O22"/>
    <mergeCell ref="S21:AA22"/>
    <mergeCell ref="AC21:AD22"/>
    <mergeCell ref="AH21:AP22"/>
    <mergeCell ref="AR21:AS22"/>
    <mergeCell ref="AV21:AW22"/>
    <mergeCell ref="D23:L24"/>
    <mergeCell ref="M23:M24"/>
    <mergeCell ref="N23:O24"/>
    <mergeCell ref="S23:AA24"/>
    <mergeCell ref="AC23:AD24"/>
    <mergeCell ref="AH23:AP24"/>
    <mergeCell ref="AR23:AS24"/>
    <mergeCell ref="AV23:AW24"/>
    <mergeCell ref="D25:L26"/>
    <mergeCell ref="M25:M26"/>
    <mergeCell ref="N25:O26"/>
    <mergeCell ref="S25:AA26"/>
    <mergeCell ref="AC25:AD26"/>
    <mergeCell ref="AV25:AW26"/>
    <mergeCell ref="D27:L28"/>
    <mergeCell ref="M27:M28"/>
    <mergeCell ref="N27:O28"/>
    <mergeCell ref="S27:AA28"/>
    <mergeCell ref="AC27:AD28"/>
    <mergeCell ref="AV27:AW28"/>
    <mergeCell ref="D29:L30"/>
    <mergeCell ref="M29:M30"/>
    <mergeCell ref="N29:O30"/>
    <mergeCell ref="S29:AA30"/>
    <mergeCell ref="AC29:AD30"/>
    <mergeCell ref="AV29:AW30"/>
    <mergeCell ref="D31:L32"/>
    <mergeCell ref="N31:O32"/>
    <mergeCell ref="AV31:AW32"/>
    <mergeCell ref="AX31:AY32"/>
    <mergeCell ref="AZ31:BA32"/>
    <mergeCell ref="D33:M34"/>
    <mergeCell ref="N33:O34"/>
    <mergeCell ref="S33:AD34"/>
    <mergeCell ref="D35:M36"/>
    <mergeCell ref="N35:O36"/>
    <mergeCell ref="S35:AB36"/>
    <mergeCell ref="AC35:AD36"/>
    <mergeCell ref="D37:M38"/>
    <mergeCell ref="N37:O38"/>
    <mergeCell ref="D39:M40"/>
    <mergeCell ref="N39:O40"/>
    <mergeCell ref="D41:M42"/>
    <mergeCell ref="N41:O42"/>
    <mergeCell ref="A53:AU53"/>
    <mergeCell ref="A55:C57"/>
    <mergeCell ref="D55:AM57"/>
    <mergeCell ref="AN55:AU57"/>
    <mergeCell ref="D60:AU61"/>
    <mergeCell ref="D63:AJ63"/>
    <mergeCell ref="S64:W65"/>
    <mergeCell ref="X64:AB65"/>
    <mergeCell ref="AC64:AG65"/>
    <mergeCell ref="AH64:AL65"/>
    <mergeCell ref="AM64:AQ65"/>
    <mergeCell ref="AS64:AU65"/>
    <mergeCell ref="E67:Q68"/>
    <mergeCell ref="T67:V68"/>
    <mergeCell ref="Y67:AA68"/>
    <mergeCell ref="AD67:AF68"/>
    <mergeCell ref="AI67:AK68"/>
    <mergeCell ref="AN67:AP68"/>
    <mergeCell ref="AS67:AU68"/>
    <mergeCell ref="E70:Q71"/>
    <mergeCell ref="T70:V71"/>
    <mergeCell ref="Y70:AA71"/>
    <mergeCell ref="AD70:AF71"/>
    <mergeCell ref="AI70:AK71"/>
    <mergeCell ref="AN70:AP71"/>
    <mergeCell ref="AS70:AU71"/>
    <mergeCell ref="E73:Q74"/>
    <mergeCell ref="T73:V74"/>
    <mergeCell ref="Y73:AA74"/>
    <mergeCell ref="AD73:AF74"/>
    <mergeCell ref="AI73:AK74"/>
    <mergeCell ref="AN73:AP74"/>
    <mergeCell ref="AS73:AU74"/>
    <mergeCell ref="E76:Q77"/>
    <mergeCell ref="T76:V77"/>
    <mergeCell ref="Y76:AA77"/>
    <mergeCell ref="AD76:AF77"/>
    <mergeCell ref="AI76:AK77"/>
    <mergeCell ref="AN76:AP77"/>
    <mergeCell ref="AS76:AU77"/>
    <mergeCell ref="E79:Q80"/>
    <mergeCell ref="T79:V80"/>
    <mergeCell ref="Y79:AA80"/>
    <mergeCell ref="AD79:AF80"/>
    <mergeCell ref="AI79:AK80"/>
    <mergeCell ref="AN79:AP80"/>
    <mergeCell ref="AS79:AU80"/>
    <mergeCell ref="E82:Q83"/>
    <mergeCell ref="T82:V83"/>
    <mergeCell ref="Y82:AA83"/>
    <mergeCell ref="AD82:AF83"/>
    <mergeCell ref="AI82:AK83"/>
    <mergeCell ref="AN82:AP83"/>
    <mergeCell ref="AS82:AU83"/>
    <mergeCell ref="E85:Q86"/>
    <mergeCell ref="T85:V86"/>
    <mergeCell ref="Y85:AA86"/>
    <mergeCell ref="AD85:AF86"/>
    <mergeCell ref="AI85:AK86"/>
    <mergeCell ref="AN85:AP86"/>
    <mergeCell ref="AS85:AU86"/>
    <mergeCell ref="E88:Q89"/>
    <mergeCell ref="T88:V89"/>
    <mergeCell ref="Y88:AA89"/>
    <mergeCell ref="AD88:AF89"/>
    <mergeCell ref="AI88:AK89"/>
    <mergeCell ref="AN88:AP89"/>
    <mergeCell ref="AS88:AU89"/>
    <mergeCell ref="A93:AU93"/>
    <mergeCell ref="AM94:AP95"/>
    <mergeCell ref="AR94:AU95"/>
  </mergeCells>
  <conditionalFormatting sqref="B8">
    <cfRule type="cellIs" dxfId="153" priority="46" operator="equal">
      <formula>0</formula>
    </cfRule>
  </conditionalFormatting>
  <conditionalFormatting sqref="T88:V89">
    <cfRule type="expression" dxfId="152" priority="47">
      <formula>$T$67+$T$70+$T$73+$T$76+$T$79+$T$82+$T$85+$T$88=0</formula>
    </cfRule>
  </conditionalFormatting>
  <conditionalFormatting sqref="T85:V86">
    <cfRule type="expression" dxfId="151" priority="54">
      <formula>$T$67+$T$70+$T$73+$T$76+$T$79+$T$82+$T$85+$T$88=0</formula>
    </cfRule>
  </conditionalFormatting>
  <conditionalFormatting sqref="N19:O42 AC19:AD30 AC35:AD36 AR19:AS24">
    <cfRule type="cellIs" dxfId="150" priority="15" operator="equal">
      <formula>"non"</formula>
    </cfRule>
    <cfRule type="cellIs" dxfId="149" priority="16" operator="equal">
      <formula>"oui"</formula>
    </cfRule>
  </conditionalFormatting>
  <conditionalFormatting sqref="T67:V68">
    <cfRule type="expression" dxfId="148" priority="6">
      <formula>$T$50+$T$53+$T$56+$T$59+$T$62+$T$65+$T$68+$T$71=0</formula>
    </cfRule>
  </conditionalFormatting>
  <conditionalFormatting sqref="T82:V83 T79:V80 T76:V77 T73:V74 T70:V71">
    <cfRule type="expression" dxfId="147" priority="1">
      <formula>$T$50+$T$53+$T$56+$T$59+$T$62+$T$65+$T$68+$T$71=0</formula>
    </cfRule>
  </conditionalFormatting>
  <dataValidations count="1">
    <dataValidation type="list" allowBlank="1" showInputMessage="1" showErrorMessage="1" sqref="N19:O42 AC19:AD30 AC35:AD36 AR19:AS24" xr:uid="{00000000-0002-0000-0300-000000000000}">
      <formula1>$AX$1:$AX$2</formula1>
    </dataValidation>
  </dataValidations>
  <hyperlinks>
    <hyperlink ref="AM94" location="Identification!Zone_d_impression" display="précédent" xr:uid="{00000000-0004-0000-0300-000000000000}"/>
    <hyperlink ref="AR94" location="Motivations!Zone_d_impression" display="suivant" xr:uid="{00000000-0004-0000-0300-000001000000}"/>
  </hyperlinks>
  <pageMargins left="0.70833333333333304" right="0.70833333333333304" top="0.74791666666666701" bottom="0.74791666666666701" header="0.51180555555555496" footer="0.51180555555555496"/>
  <pageSetup paperSize="9" firstPageNumber="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4" id="{2F1BB23F-BBB4-467D-B27D-63A44DC20B66}">
            <xm:f>Table!$G$9-Table!$G$8=0</xm:f>
            <x14:dxf>
              <fill>
                <patternFill patternType="none">
                  <bgColor auto="1"/>
                </patternFill>
              </fill>
              <border>
                <left/>
                <right/>
                <top/>
                <bottom/>
                <vertical/>
                <horizontal/>
              </border>
            </x14:dxf>
          </x14:cfRule>
          <xm:sqref>AD67:AU89</xm:sqref>
        </x14:conditionalFormatting>
        <x14:conditionalFormatting xmlns:xm="http://schemas.microsoft.com/office/excel/2006/main">
          <x14:cfRule type="expression" priority="13" id="{1E9A8D52-5498-4139-8240-B2E531BBA7CD}">
            <xm:f>Table!$G$9-Table!$G$8=1</xm:f>
            <x14:dxf>
              <fill>
                <patternFill patternType="solid">
                  <bgColor theme="0"/>
                </patternFill>
              </fill>
              <border>
                <left/>
                <right/>
                <top/>
                <bottom/>
                <vertical/>
                <horizontal/>
              </border>
            </x14:dxf>
          </x14:cfRule>
          <xm:sqref>AH64:AU89</xm:sqref>
        </x14:conditionalFormatting>
        <x14:conditionalFormatting xmlns:xm="http://schemas.microsoft.com/office/excel/2006/main">
          <x14:cfRule type="expression" priority="12" id="{A430EA29-D194-4CC4-B846-6F0B464A5FCB}">
            <xm:f>Table!$G$9-Table!$G$8=2</xm:f>
            <x14:dxf>
              <fill>
                <patternFill patternType="none">
                  <bgColor auto="1"/>
                </patternFill>
              </fill>
              <border>
                <left/>
                <right/>
                <top/>
                <bottom/>
                <vertical/>
                <horizontal/>
              </border>
            </x14:dxf>
          </x14:cfRule>
          <xm:sqref>AM64:AU89</xm:sqref>
        </x14:conditionalFormatting>
        <x14:conditionalFormatting xmlns:xm="http://schemas.microsoft.com/office/excel/2006/main">
          <x14:cfRule type="expression" priority="11" id="{29321227-9F05-4AD1-A118-B1AD91301643}">
            <xm:f>Table!$G$9-Table!$G$8=3</xm:f>
            <x14:dxf>
              <fill>
                <patternFill patternType="none">
                  <bgColor auto="1"/>
                </patternFill>
              </fill>
              <border>
                <left/>
                <right/>
                <top/>
                <bottom/>
                <vertical/>
                <horizontal/>
              </border>
            </x14:dxf>
          </x14:cfRule>
          <xm:sqref>AS64:AU89</xm:sqref>
        </x14:conditionalFormatting>
        <x14:conditionalFormatting xmlns:xm="http://schemas.microsoft.com/office/excel/2006/main">
          <x14:cfRule type="expression" priority="10" id="{8E33CF9B-EAC1-4F7D-AE40-A8F63FD67DB5}">
            <xm:f>Table!$H$12&gt;0</xm:f>
            <x14:dxf>
              <fill>
                <patternFill>
                  <bgColor theme="9" tint="0.39994506668294322"/>
                </patternFill>
              </fill>
            </x14:dxf>
          </x14:cfRule>
          <xm:sqref>D17:O18</xm:sqref>
        </x14:conditionalFormatting>
        <x14:conditionalFormatting xmlns:xm="http://schemas.microsoft.com/office/excel/2006/main">
          <x14:cfRule type="expression" priority="9" id="{5813CC6E-56F5-4B4D-8FAA-0C2A6A301BA4}">
            <xm:f>Table!$H$24&gt;0</xm:f>
            <x14:dxf>
              <fill>
                <patternFill>
                  <bgColor theme="9" tint="0.39994506668294322"/>
                </patternFill>
              </fill>
            </x14:dxf>
          </x14:cfRule>
          <xm:sqref>S17:AD18</xm:sqref>
        </x14:conditionalFormatting>
        <x14:conditionalFormatting xmlns:xm="http://schemas.microsoft.com/office/excel/2006/main">
          <x14:cfRule type="expression" priority="8" id="{3525BA25-8605-4C80-840F-12165A5DE8E2}">
            <xm:f>Table!$G$30=1</xm:f>
            <x14:dxf>
              <fill>
                <patternFill>
                  <bgColor theme="9" tint="0.39994506668294322"/>
                </patternFill>
              </fill>
            </x14:dxf>
          </x14:cfRule>
          <xm:sqref>S33:AD34</xm:sqref>
        </x14:conditionalFormatting>
        <x14:conditionalFormatting xmlns:xm="http://schemas.microsoft.com/office/excel/2006/main">
          <x14:cfRule type="expression" priority="7" id="{6C81834B-BA6A-46AF-AA2D-174153F8DD54}">
            <xm:f>Table!$H$31&gt;0</xm:f>
            <x14:dxf>
              <fill>
                <patternFill>
                  <bgColor theme="9" tint="0.39994506668294322"/>
                </patternFill>
              </fill>
            </x14:dxf>
          </x14:cfRule>
          <xm:sqref>AH17:AS18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X430"/>
  <sheetViews>
    <sheetView showGridLines="0" zoomScale="89" zoomScaleNormal="89" workbookViewId="0">
      <pane ySplit="3" topLeftCell="A4" activePane="bottomLeft" state="frozen"/>
      <selection pane="bottomLeft" activeCell="C17" sqref="C17:AU39"/>
    </sheetView>
  </sheetViews>
  <sheetFormatPr baseColWidth="10" defaultColWidth="9.140625" defaultRowHeight="15" x14ac:dyDescent="0.25"/>
  <cols>
    <col min="1" max="48" width="2.7109375"/>
    <col min="49" max="154" width="2.7109375" style="65"/>
    <col min="155" max="1025" width="2.7109375"/>
  </cols>
  <sheetData>
    <row r="1" spans="1:57" ht="12" customHeight="1" x14ac:dyDescent="0.25">
      <c r="A1" s="235"/>
      <c r="B1" s="235"/>
      <c r="C1" s="235"/>
      <c r="D1" s="236" t="str">
        <f>'Page de garde'!D1:AM3</f>
        <v>Appel à projets commun 2020</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99" t="s">
        <v>136</v>
      </c>
      <c r="AO1" s="299"/>
      <c r="AP1" s="299"/>
      <c r="AQ1" s="299"/>
      <c r="AR1" s="299"/>
      <c r="AS1" s="299"/>
      <c r="AT1" s="299"/>
      <c r="AU1" s="299"/>
      <c r="AV1" s="299"/>
      <c r="AW1" s="66"/>
      <c r="AX1" s="66"/>
      <c r="AY1" s="66"/>
      <c r="AZ1" s="66"/>
      <c r="BA1" s="66"/>
      <c r="BB1" s="66"/>
      <c r="BC1" s="66"/>
      <c r="BD1" s="66"/>
      <c r="BE1" s="66"/>
    </row>
    <row r="2" spans="1:57" ht="12" customHeight="1" x14ac:dyDescent="0.25">
      <c r="A2" s="235"/>
      <c r="B2" s="235"/>
      <c r="C2" s="235"/>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99"/>
      <c r="AO2" s="299"/>
      <c r="AP2" s="299"/>
      <c r="AQ2" s="299"/>
      <c r="AR2" s="299"/>
      <c r="AS2" s="299"/>
      <c r="AT2" s="299"/>
      <c r="AU2" s="299"/>
      <c r="AV2" s="299"/>
      <c r="AW2" s="66"/>
      <c r="AX2" s="66"/>
      <c r="AY2" s="66"/>
      <c r="AZ2" s="66"/>
      <c r="BA2" s="66"/>
      <c r="BB2" s="66"/>
      <c r="BC2" s="66"/>
      <c r="BD2" s="66"/>
    </row>
    <row r="3" spans="1:57" ht="12" customHeight="1" x14ac:dyDescent="0.25">
      <c r="A3" s="235"/>
      <c r="B3" s="235"/>
      <c r="C3" s="235"/>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99"/>
      <c r="AO3" s="299"/>
      <c r="AP3" s="299"/>
      <c r="AQ3" s="299"/>
      <c r="AR3" s="299"/>
      <c r="AS3" s="299"/>
      <c r="AT3" s="299"/>
      <c r="AU3" s="299"/>
      <c r="AV3" s="299"/>
      <c r="AW3" s="66"/>
      <c r="AX3" s="66"/>
      <c r="AY3" s="66"/>
      <c r="AZ3" s="66"/>
      <c r="BA3" s="66"/>
      <c r="BB3" s="66"/>
      <c r="BC3" s="66"/>
      <c r="BD3" s="66"/>
    </row>
    <row r="4" spans="1:57" ht="12" customHeight="1" x14ac:dyDescent="0.25">
      <c r="AW4" s="66"/>
      <c r="AX4" s="66"/>
      <c r="AY4" s="66"/>
      <c r="AZ4" s="66"/>
      <c r="BA4" s="66"/>
      <c r="BB4" s="66"/>
      <c r="BC4" s="66"/>
      <c r="BD4" s="66"/>
    </row>
    <row r="5" spans="1:57" ht="12" customHeight="1" x14ac:dyDescent="0.25">
      <c r="A5" s="237" t="s">
        <v>82</v>
      </c>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66"/>
      <c r="AX5" s="66"/>
      <c r="AY5" s="66"/>
      <c r="AZ5" s="66"/>
      <c r="BA5" s="66"/>
      <c r="BB5" s="66"/>
      <c r="BC5" s="66"/>
      <c r="BD5" s="66"/>
    </row>
    <row r="6" spans="1:57" ht="12" customHeight="1" x14ac:dyDescent="0.25">
      <c r="A6" s="237"/>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s="66"/>
      <c r="AX6" s="66"/>
      <c r="AY6" s="66"/>
      <c r="AZ6" s="66"/>
      <c r="BA6" s="66"/>
      <c r="BB6" s="66"/>
      <c r="BC6" s="66"/>
      <c r="BD6" s="66"/>
    </row>
    <row r="7" spans="1:57" ht="12" customHeight="1" x14ac:dyDescent="0.25">
      <c r="A7" s="237"/>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s="66"/>
      <c r="AX7" s="66"/>
      <c r="AY7" s="66"/>
      <c r="AZ7" s="66"/>
      <c r="BA7" s="66"/>
      <c r="BB7" s="66"/>
      <c r="BC7" s="66"/>
      <c r="BD7" s="66"/>
    </row>
    <row r="8" spans="1:57" ht="12" customHeight="1" x14ac:dyDescent="0.25">
      <c r="B8" s="300" t="str">
        <f>CONCATENATE(Identification!B10)</f>
        <v/>
      </c>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W8" s="66"/>
      <c r="AX8" s="66"/>
      <c r="AY8" s="66"/>
      <c r="AZ8" s="66"/>
      <c r="BA8" s="66"/>
      <c r="BB8" s="66"/>
      <c r="BC8" s="66"/>
      <c r="BD8" s="66"/>
    </row>
    <row r="9" spans="1:57" ht="12" customHeight="1" x14ac:dyDescent="0.25">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W9" s="66"/>
      <c r="AX9" s="66"/>
      <c r="AY9" s="66"/>
      <c r="AZ9" s="66"/>
      <c r="BA9" s="66"/>
      <c r="BB9" s="66"/>
      <c r="BC9" s="66"/>
      <c r="BD9" s="66"/>
    </row>
    <row r="10" spans="1:57" ht="12" customHeight="1" x14ac:dyDescent="0.25">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W10" s="66"/>
      <c r="AX10" s="66"/>
      <c r="AY10" s="66"/>
      <c r="AZ10" s="66"/>
      <c r="BA10" s="66"/>
      <c r="BB10" s="66"/>
      <c r="BC10" s="66"/>
      <c r="BD10" s="66"/>
    </row>
    <row r="11" spans="1:57" ht="12" customHeight="1" x14ac:dyDescent="0.25">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W11" s="66"/>
      <c r="AX11" s="66"/>
      <c r="AY11" s="66"/>
      <c r="AZ11" s="66"/>
      <c r="BA11" s="66"/>
      <c r="BB11" s="66"/>
      <c r="BC11" s="66"/>
      <c r="BD11" s="66"/>
    </row>
    <row r="12" spans="1:57" ht="12" customHeight="1" x14ac:dyDescent="0.25">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W12" s="66"/>
      <c r="AX12" s="66"/>
      <c r="AY12" s="66"/>
      <c r="AZ12" s="66"/>
      <c r="BA12" s="66"/>
      <c r="BB12" s="66"/>
      <c r="BC12" s="66"/>
      <c r="BD12" s="66"/>
    </row>
    <row r="13" spans="1:57" ht="12" customHeight="1" x14ac:dyDescent="0.25">
      <c r="AW13" s="66"/>
      <c r="AX13" s="66"/>
      <c r="AY13" s="66"/>
      <c r="AZ13" s="66"/>
      <c r="BA13" s="66"/>
      <c r="BB13" s="66"/>
      <c r="BC13" s="66"/>
      <c r="BD13" s="66"/>
    </row>
    <row r="14" spans="1:57" ht="12" customHeight="1" x14ac:dyDescent="0.25">
      <c r="D14" s="236" t="s">
        <v>22</v>
      </c>
      <c r="E14" s="236"/>
      <c r="F14" s="236"/>
      <c r="G14" s="236"/>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38"/>
      <c r="AV14" s="38"/>
      <c r="AW14" s="66"/>
      <c r="AX14" s="66"/>
      <c r="AY14" s="66"/>
      <c r="AZ14" s="66"/>
      <c r="BA14" s="66"/>
      <c r="BB14" s="66"/>
      <c r="BC14" s="66"/>
      <c r="BD14" s="66"/>
    </row>
    <row r="15" spans="1:57" ht="12" customHeight="1" x14ac:dyDescent="0.25">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38"/>
      <c r="AV15" s="38"/>
      <c r="AW15" s="66"/>
      <c r="AX15" s="66"/>
      <c r="AY15" s="66"/>
      <c r="AZ15" s="66"/>
      <c r="BA15" s="66"/>
      <c r="BB15" s="66"/>
      <c r="BC15" s="66"/>
      <c r="BD15" s="66"/>
    </row>
    <row r="16" spans="1:57" ht="12" customHeight="1" x14ac:dyDescent="0.25">
      <c r="AW16" s="66"/>
      <c r="AX16" s="66"/>
      <c r="AY16" s="66"/>
      <c r="AZ16" s="66"/>
      <c r="BA16" s="66"/>
      <c r="BB16" s="66"/>
      <c r="BC16" s="66"/>
      <c r="BD16" s="66"/>
    </row>
    <row r="17" spans="3:56" ht="12" customHeight="1" x14ac:dyDescent="0.25">
      <c r="C17" s="298"/>
      <c r="D17" s="298"/>
      <c r="E17" s="298"/>
      <c r="F17" s="298"/>
      <c r="G17" s="298"/>
      <c r="H17" s="298"/>
      <c r="I17" s="298"/>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W17" s="66"/>
      <c r="AX17" s="66"/>
      <c r="AY17" s="66"/>
      <c r="AZ17" s="66"/>
      <c r="BA17" s="66"/>
      <c r="BB17" s="66"/>
      <c r="BC17" s="66"/>
      <c r="BD17" s="66"/>
    </row>
    <row r="18" spans="3:56" ht="12" customHeight="1" x14ac:dyDescent="0.25">
      <c r="C18" s="298"/>
      <c r="D18" s="298"/>
      <c r="E18" s="298"/>
      <c r="F18" s="298"/>
      <c r="G18" s="298"/>
      <c r="H18" s="298"/>
      <c r="I18" s="298"/>
      <c r="J18" s="298"/>
      <c r="K18" s="298"/>
      <c r="L18" s="298"/>
      <c r="M18" s="298"/>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W18" s="66"/>
      <c r="AX18" s="66"/>
      <c r="AY18" s="66"/>
      <c r="AZ18" s="66"/>
      <c r="BA18" s="66"/>
      <c r="BB18" s="66"/>
      <c r="BC18" s="66"/>
      <c r="BD18" s="66"/>
    </row>
    <row r="19" spans="3:56" ht="12" customHeight="1" x14ac:dyDescent="0.25">
      <c r="C19" s="298"/>
      <c r="D19" s="298"/>
      <c r="E19" s="298"/>
      <c r="F19" s="298"/>
      <c r="G19" s="298"/>
      <c r="H19" s="298"/>
      <c r="I19" s="298"/>
      <c r="J19" s="298"/>
      <c r="K19" s="298"/>
      <c r="L19" s="298"/>
      <c r="M19" s="298"/>
      <c r="N19" s="298"/>
      <c r="O19" s="298"/>
      <c r="P19" s="298"/>
      <c r="Q19" s="298"/>
      <c r="R19" s="298"/>
      <c r="S19" s="298"/>
      <c r="T19" s="298"/>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W19" s="66"/>
      <c r="AX19" s="66"/>
      <c r="AY19" s="66"/>
      <c r="AZ19" s="66"/>
      <c r="BA19" s="66"/>
      <c r="BB19" s="66"/>
      <c r="BC19" s="66"/>
      <c r="BD19" s="66"/>
    </row>
    <row r="20" spans="3:56" ht="12" customHeight="1" x14ac:dyDescent="0.25">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W20" s="66"/>
      <c r="AX20" s="66"/>
      <c r="AY20" s="66"/>
      <c r="AZ20" s="66"/>
      <c r="BA20" s="66"/>
      <c r="BB20" s="66"/>
      <c r="BC20" s="66"/>
      <c r="BD20" s="66"/>
    </row>
    <row r="21" spans="3:56" ht="12" customHeight="1" x14ac:dyDescent="0.25">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W21" s="66"/>
      <c r="AX21" s="66"/>
      <c r="AY21" s="66"/>
      <c r="AZ21" s="66"/>
      <c r="BA21" s="66"/>
      <c r="BB21" s="66"/>
      <c r="BC21" s="66"/>
      <c r="BD21" s="66"/>
    </row>
    <row r="22" spans="3:56" ht="12" customHeight="1" x14ac:dyDescent="0.25">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W22" s="66"/>
      <c r="AX22" s="66"/>
      <c r="AY22" s="66"/>
      <c r="AZ22" s="66"/>
      <c r="BA22" s="66"/>
      <c r="BB22" s="66"/>
      <c r="BC22" s="66"/>
      <c r="BD22" s="66"/>
    </row>
    <row r="23" spans="3:56" ht="12" customHeight="1" x14ac:dyDescent="0.25">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W23" s="66"/>
      <c r="AX23" s="66"/>
      <c r="AY23" s="66"/>
      <c r="AZ23" s="66"/>
      <c r="BA23" s="66"/>
      <c r="BB23" s="66"/>
      <c r="BC23" s="66"/>
      <c r="BD23" s="66"/>
    </row>
    <row r="24" spans="3:56" ht="12" customHeight="1" x14ac:dyDescent="0.25">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W24" s="66"/>
      <c r="AX24" s="66"/>
      <c r="AY24" s="66"/>
      <c r="AZ24" s="66"/>
      <c r="BA24" s="66"/>
      <c r="BB24" s="66"/>
      <c r="BC24" s="66"/>
      <c r="BD24" s="66"/>
    </row>
    <row r="25" spans="3:56" ht="12" customHeight="1" x14ac:dyDescent="0.25">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W25" s="66"/>
      <c r="AX25" s="66"/>
      <c r="AY25" s="66"/>
      <c r="AZ25" s="66"/>
      <c r="BA25" s="66"/>
      <c r="BB25" s="66"/>
      <c r="BC25" s="66"/>
      <c r="BD25" s="66"/>
    </row>
    <row r="26" spans="3:56" ht="12" customHeight="1" x14ac:dyDescent="0.25">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W26" s="66"/>
      <c r="AX26" s="66"/>
      <c r="AY26" s="66"/>
      <c r="AZ26" s="66"/>
      <c r="BA26" s="66"/>
      <c r="BB26" s="66"/>
      <c r="BC26" s="66"/>
      <c r="BD26" s="66"/>
    </row>
    <row r="27" spans="3:56" ht="12" customHeight="1" x14ac:dyDescent="0.25">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W27" s="66"/>
      <c r="AX27" s="66"/>
      <c r="AY27" s="66"/>
      <c r="AZ27" s="66"/>
      <c r="BA27" s="66"/>
      <c r="BB27" s="66"/>
      <c r="BC27" s="66"/>
      <c r="BD27" s="66"/>
    </row>
    <row r="28" spans="3:56" ht="12" customHeight="1" x14ac:dyDescent="0.25">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W28" s="66"/>
      <c r="AX28" s="66"/>
      <c r="AY28" s="66"/>
      <c r="AZ28" s="66"/>
      <c r="BA28" s="66"/>
      <c r="BB28" s="66"/>
      <c r="BC28" s="66"/>
      <c r="BD28" s="66"/>
    </row>
    <row r="29" spans="3:56" ht="12" customHeight="1" x14ac:dyDescent="0.25">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W29" s="66"/>
      <c r="AX29" s="66"/>
      <c r="AY29" s="66"/>
      <c r="AZ29" s="66"/>
      <c r="BA29" s="66"/>
      <c r="BB29" s="66"/>
      <c r="BC29" s="66"/>
      <c r="BD29" s="66"/>
    </row>
    <row r="30" spans="3:56" ht="12" customHeight="1" x14ac:dyDescent="0.25">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W30" s="66"/>
      <c r="AX30" s="66"/>
      <c r="AY30" s="66"/>
      <c r="AZ30" s="66"/>
      <c r="BA30" s="66"/>
      <c r="BB30" s="66"/>
      <c r="BC30" s="66"/>
      <c r="BD30" s="66"/>
    </row>
    <row r="31" spans="3:56" ht="12" customHeight="1" x14ac:dyDescent="0.25">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W31" s="66"/>
      <c r="AX31" s="66"/>
      <c r="AY31" s="66"/>
      <c r="AZ31" s="66"/>
      <c r="BA31" s="66"/>
      <c r="BB31" s="66"/>
      <c r="BC31" s="66"/>
      <c r="BD31" s="66"/>
    </row>
    <row r="32" spans="3:56" ht="12" customHeight="1" x14ac:dyDescent="0.25">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W32" s="66"/>
      <c r="AX32" s="66"/>
      <c r="AY32" s="66"/>
      <c r="AZ32" s="66"/>
      <c r="BA32" s="66"/>
      <c r="BB32" s="66"/>
      <c r="BC32" s="66"/>
      <c r="BD32" s="66"/>
    </row>
    <row r="33" spans="1:56" ht="12" customHeight="1" x14ac:dyDescent="0.25">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W33" s="66"/>
      <c r="AX33" s="66"/>
      <c r="AY33" s="66"/>
      <c r="AZ33" s="66"/>
      <c r="BA33" s="66"/>
      <c r="BB33" s="66"/>
      <c r="BC33" s="66"/>
      <c r="BD33" s="66"/>
    </row>
    <row r="34" spans="1:56" ht="12" customHeight="1" x14ac:dyDescent="0.25">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W34" s="66"/>
      <c r="AX34" s="66"/>
      <c r="AY34" s="66"/>
      <c r="AZ34" s="66"/>
      <c r="BA34" s="66"/>
      <c r="BB34" s="66"/>
      <c r="BC34" s="66"/>
      <c r="BD34" s="66"/>
    </row>
    <row r="35" spans="1:56" ht="12" customHeight="1" x14ac:dyDescent="0.25">
      <c r="C35" s="298"/>
      <c r="D35" s="298"/>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W35" s="66"/>
      <c r="AX35" s="66"/>
      <c r="AY35" s="66"/>
      <c r="AZ35" s="66"/>
      <c r="BA35" s="66"/>
      <c r="BB35" s="66"/>
      <c r="BC35" s="66"/>
      <c r="BD35" s="66"/>
    </row>
    <row r="36" spans="1:56" ht="12" customHeight="1" x14ac:dyDescent="0.25">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W36" s="66"/>
      <c r="AX36" s="66"/>
      <c r="AY36" s="66"/>
      <c r="AZ36" s="66"/>
      <c r="BA36" s="66"/>
      <c r="BB36" s="66"/>
      <c r="BC36" s="66"/>
      <c r="BD36" s="66"/>
    </row>
    <row r="37" spans="1:56" ht="12" customHeight="1" x14ac:dyDescent="0.25">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W37" s="66"/>
      <c r="AX37" s="66"/>
      <c r="AY37" s="66"/>
      <c r="AZ37" s="66"/>
      <c r="BA37" s="66"/>
      <c r="BB37" s="66"/>
      <c r="BC37" s="66"/>
      <c r="BD37" s="66"/>
    </row>
    <row r="38" spans="1:56" ht="12" customHeight="1" x14ac:dyDescent="0.25">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W38" s="66"/>
      <c r="AX38" s="66"/>
      <c r="AY38" s="66"/>
      <c r="AZ38" s="66"/>
      <c r="BA38" s="66"/>
      <c r="BB38" s="66"/>
      <c r="BC38" s="66"/>
      <c r="BD38" s="66"/>
    </row>
    <row r="39" spans="1:56" ht="12" customHeight="1" x14ac:dyDescent="0.25">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W39" s="66"/>
      <c r="AX39" s="66"/>
      <c r="AY39" s="66"/>
      <c r="AZ39" s="66"/>
      <c r="BA39" s="66"/>
      <c r="BB39" s="66"/>
      <c r="BC39" s="66"/>
      <c r="BD39" s="66"/>
    </row>
    <row r="40" spans="1:56" ht="12" customHeight="1" x14ac:dyDescent="0.25">
      <c r="A40" s="244" t="s">
        <v>137</v>
      </c>
      <c r="B40" s="244"/>
      <c r="C40" s="244"/>
      <c r="D40" s="244"/>
      <c r="E40" s="244"/>
      <c r="F40" s="244"/>
      <c r="G40" s="244"/>
      <c r="H40" s="244"/>
      <c r="I40" s="244"/>
      <c r="J40" s="244"/>
      <c r="K40" s="244"/>
      <c r="L40" s="244"/>
      <c r="M40" s="244"/>
      <c r="N40" s="244"/>
      <c r="O40" s="244"/>
      <c r="P40" s="244"/>
      <c r="Q40" s="244"/>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66"/>
      <c r="AX40" s="66"/>
      <c r="AY40" s="66"/>
      <c r="AZ40" s="66"/>
      <c r="BA40" s="66"/>
      <c r="BB40" s="66"/>
      <c r="BC40" s="66"/>
      <c r="BD40" s="66"/>
    </row>
    <row r="41" spans="1:56" ht="12" customHeight="1" x14ac:dyDescent="0.25">
      <c r="AW41" s="66"/>
      <c r="AX41" s="66"/>
      <c r="AY41" s="66"/>
      <c r="AZ41" s="66"/>
      <c r="BA41" s="66"/>
      <c r="BB41" s="66"/>
      <c r="BC41" s="66"/>
      <c r="BD41" s="66"/>
    </row>
    <row r="42" spans="1:56" ht="12" customHeight="1" x14ac:dyDescent="0.25">
      <c r="A42" s="235"/>
      <c r="B42" s="235"/>
      <c r="C42" s="235"/>
      <c r="D42" s="236" t="str">
        <f>D1</f>
        <v>Appel à projets commun 2020</v>
      </c>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99" t="s">
        <v>136</v>
      </c>
      <c r="AO42" s="299"/>
      <c r="AP42" s="299"/>
      <c r="AQ42" s="299"/>
      <c r="AR42" s="299"/>
      <c r="AS42" s="299"/>
      <c r="AT42" s="299"/>
      <c r="AU42" s="299"/>
      <c r="AV42" s="299"/>
      <c r="AW42" s="66"/>
      <c r="AX42" s="66"/>
      <c r="AY42" s="66"/>
      <c r="AZ42" s="66"/>
      <c r="BA42" s="66"/>
      <c r="BB42" s="66"/>
      <c r="BC42" s="66"/>
      <c r="BD42" s="66"/>
    </row>
    <row r="43" spans="1:56" ht="12" customHeight="1" x14ac:dyDescent="0.25">
      <c r="A43" s="235"/>
      <c r="B43" s="235"/>
      <c r="C43" s="235"/>
      <c r="D43" s="236"/>
      <c r="E43" s="236"/>
      <c r="F43" s="236"/>
      <c r="G43" s="236"/>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99"/>
      <c r="AO43" s="299"/>
      <c r="AP43" s="299"/>
      <c r="AQ43" s="299"/>
      <c r="AR43" s="299"/>
      <c r="AS43" s="299"/>
      <c r="AT43" s="299"/>
      <c r="AU43" s="299"/>
      <c r="AV43" s="299"/>
      <c r="AW43" s="66"/>
      <c r="AX43" s="66"/>
      <c r="AY43" s="66"/>
      <c r="AZ43" s="66"/>
      <c r="BA43" s="66"/>
      <c r="BB43" s="66"/>
      <c r="BC43" s="66"/>
      <c r="BD43" s="66"/>
    </row>
    <row r="44" spans="1:56" ht="12" customHeight="1" x14ac:dyDescent="0.25">
      <c r="A44" s="235"/>
      <c r="B44" s="235"/>
      <c r="C44" s="235"/>
      <c r="D44" s="236"/>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c r="AI44" s="236"/>
      <c r="AJ44" s="236"/>
      <c r="AK44" s="236"/>
      <c r="AL44" s="236"/>
      <c r="AM44" s="236"/>
      <c r="AN44" s="299"/>
      <c r="AO44" s="299"/>
      <c r="AP44" s="299"/>
      <c r="AQ44" s="299"/>
      <c r="AR44" s="299"/>
      <c r="AS44" s="299"/>
      <c r="AT44" s="299"/>
      <c r="AU44" s="299"/>
      <c r="AV44" s="299"/>
      <c r="AW44" s="66"/>
      <c r="AX44" s="66"/>
      <c r="AY44" s="66"/>
      <c r="AZ44" s="66"/>
      <c r="BA44" s="66"/>
      <c r="BB44" s="66"/>
      <c r="BC44" s="66"/>
      <c r="BD44" s="66"/>
    </row>
    <row r="45" spans="1:56" ht="12" customHeight="1" x14ac:dyDescent="0.25">
      <c r="D45" s="236" t="s">
        <v>138</v>
      </c>
      <c r="E45" s="236"/>
      <c r="F45" s="236"/>
      <c r="G45" s="236"/>
      <c r="H45" s="236"/>
      <c r="I45" s="236"/>
      <c r="J45" s="236"/>
      <c r="K45" s="236"/>
      <c r="L45" s="236"/>
      <c r="M45" s="236"/>
      <c r="N45" s="236"/>
      <c r="O45" s="236"/>
      <c r="P45" s="236"/>
      <c r="Q45" s="236"/>
      <c r="R45" s="236"/>
      <c r="S45" s="236"/>
      <c r="T45" s="236"/>
      <c r="U45" s="236"/>
      <c r="V45" s="236"/>
      <c r="W45" s="236"/>
      <c r="X45" s="236"/>
      <c r="Y45" s="236"/>
      <c r="Z45" s="236"/>
      <c r="AA45" s="236"/>
      <c r="AB45" s="236"/>
      <c r="AC45" s="236"/>
      <c r="AD45" s="236"/>
      <c r="AE45" s="236"/>
      <c r="AF45" s="236"/>
      <c r="AG45" s="236"/>
      <c r="AH45" s="236"/>
      <c r="AI45" s="236"/>
      <c r="AJ45" s="236"/>
      <c r="AK45" s="236"/>
      <c r="AL45" s="236"/>
      <c r="AM45" s="236"/>
      <c r="AN45" s="236"/>
      <c r="AO45" s="236"/>
      <c r="AP45" s="236"/>
      <c r="AQ45" s="236"/>
      <c r="AR45" s="236"/>
      <c r="AS45" s="236"/>
      <c r="AT45" s="236"/>
      <c r="AU45" s="236"/>
      <c r="AV45" s="236"/>
      <c r="AW45" s="66"/>
      <c r="AX45" s="66"/>
      <c r="AY45" s="66"/>
      <c r="AZ45" s="66"/>
      <c r="BA45" s="66"/>
      <c r="BB45" s="66"/>
      <c r="BC45" s="66"/>
      <c r="BD45" s="66"/>
    </row>
    <row r="46" spans="1:56" ht="12" customHeight="1" x14ac:dyDescent="0.25">
      <c r="D46" s="236"/>
      <c r="E46" s="236"/>
      <c r="F46" s="236"/>
      <c r="G46" s="236"/>
      <c r="H46" s="236"/>
      <c r="I46" s="236"/>
      <c r="J46" s="236"/>
      <c r="K46" s="236"/>
      <c r="L46" s="236"/>
      <c r="M46" s="236"/>
      <c r="N46" s="236"/>
      <c r="O46" s="236"/>
      <c r="P46" s="236"/>
      <c r="Q46" s="236"/>
      <c r="R46" s="236"/>
      <c r="S46" s="236"/>
      <c r="T46" s="236"/>
      <c r="U46" s="236"/>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66"/>
      <c r="AX46" s="66"/>
      <c r="AY46" s="66"/>
      <c r="AZ46" s="66"/>
      <c r="BA46" s="66"/>
      <c r="BB46" s="66"/>
      <c r="BC46" s="66"/>
      <c r="BD46" s="66"/>
    </row>
    <row r="47" spans="1:56" ht="12" customHeight="1" x14ac:dyDescent="0.25">
      <c r="AW47" s="66"/>
      <c r="AX47" s="66"/>
      <c r="AY47" s="66"/>
      <c r="AZ47" s="66"/>
      <c r="BA47" s="66"/>
      <c r="BB47" s="66"/>
      <c r="BC47" s="66"/>
      <c r="BD47" s="66"/>
    </row>
    <row r="48" spans="1:56" ht="12" customHeight="1" x14ac:dyDescent="0.25">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W48" s="66"/>
      <c r="AX48" s="66"/>
      <c r="AY48" s="66"/>
      <c r="AZ48" s="66"/>
      <c r="BA48" s="66"/>
      <c r="BB48" s="66"/>
      <c r="BC48" s="66"/>
      <c r="BD48" s="66"/>
    </row>
    <row r="49" spans="3:56" ht="12" customHeight="1" x14ac:dyDescent="0.25">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W49" s="66"/>
      <c r="AX49" s="66"/>
      <c r="AY49" s="66"/>
      <c r="AZ49" s="66"/>
      <c r="BA49" s="66"/>
      <c r="BB49" s="66"/>
      <c r="BC49" s="66"/>
      <c r="BD49" s="66"/>
    </row>
    <row r="50" spans="3:56" ht="12" customHeight="1" x14ac:dyDescent="0.25">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W50" s="66"/>
      <c r="AX50" s="66"/>
      <c r="AY50" s="66"/>
      <c r="AZ50" s="66"/>
      <c r="BA50" s="66"/>
      <c r="BB50" s="66"/>
      <c r="BC50" s="66"/>
      <c r="BD50" s="66"/>
    </row>
    <row r="51" spans="3:56" ht="12" customHeight="1" x14ac:dyDescent="0.25">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97"/>
      <c r="AP51" s="297"/>
      <c r="AQ51" s="297"/>
      <c r="AR51" s="297"/>
      <c r="AS51" s="297"/>
      <c r="AT51" s="297"/>
      <c r="AU51" s="297"/>
      <c r="AW51" s="66"/>
      <c r="AX51" s="66"/>
      <c r="AY51" s="66"/>
      <c r="AZ51" s="66"/>
      <c r="BA51" s="66"/>
      <c r="BB51" s="66"/>
      <c r="BC51" s="66"/>
      <c r="BD51" s="66"/>
    </row>
    <row r="52" spans="3:56" ht="12" customHeight="1" x14ac:dyDescent="0.25">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297"/>
      <c r="AP52" s="297"/>
      <c r="AQ52" s="297"/>
      <c r="AR52" s="297"/>
      <c r="AS52" s="297"/>
      <c r="AT52" s="297"/>
      <c r="AU52" s="297"/>
      <c r="AW52" s="66"/>
      <c r="AX52" s="66"/>
      <c r="AY52" s="66"/>
      <c r="AZ52" s="66"/>
      <c r="BA52" s="66"/>
      <c r="BB52" s="66"/>
      <c r="BC52" s="66"/>
      <c r="BD52" s="66"/>
    </row>
    <row r="53" spans="3:56" ht="12" customHeight="1" x14ac:dyDescent="0.25">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97"/>
      <c r="AP53" s="297"/>
      <c r="AQ53" s="297"/>
      <c r="AR53" s="297"/>
      <c r="AS53" s="297"/>
      <c r="AT53" s="297"/>
      <c r="AU53" s="297"/>
      <c r="AW53" s="66"/>
      <c r="AX53" s="66"/>
      <c r="AY53" s="66"/>
      <c r="AZ53" s="66"/>
      <c r="BA53" s="66"/>
      <c r="BB53" s="66"/>
      <c r="BC53" s="66"/>
      <c r="BD53" s="66"/>
    </row>
    <row r="54" spans="3:56" ht="12" customHeight="1" x14ac:dyDescent="0.25">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297"/>
      <c r="AP54" s="297"/>
      <c r="AQ54" s="297"/>
      <c r="AR54" s="297"/>
      <c r="AS54" s="297"/>
      <c r="AT54" s="297"/>
      <c r="AU54" s="297"/>
      <c r="AW54" s="66"/>
      <c r="AX54" s="66"/>
      <c r="AY54" s="66"/>
      <c r="AZ54" s="66"/>
      <c r="BA54" s="66"/>
      <c r="BB54" s="66"/>
      <c r="BC54" s="66"/>
      <c r="BD54" s="66"/>
    </row>
    <row r="55" spans="3:56" ht="12" customHeight="1" x14ac:dyDescent="0.25">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297"/>
      <c r="AJ55" s="297"/>
      <c r="AK55" s="297"/>
      <c r="AL55" s="297"/>
      <c r="AM55" s="297"/>
      <c r="AN55" s="297"/>
      <c r="AO55" s="297"/>
      <c r="AP55" s="297"/>
      <c r="AQ55" s="297"/>
      <c r="AR55" s="297"/>
      <c r="AS55" s="297"/>
      <c r="AT55" s="297"/>
      <c r="AU55" s="297"/>
      <c r="AW55" s="66"/>
      <c r="AX55" s="66"/>
      <c r="AY55" s="66"/>
      <c r="AZ55" s="66"/>
      <c r="BA55" s="66"/>
      <c r="BB55" s="66"/>
      <c r="BC55" s="66"/>
      <c r="BD55" s="66"/>
    </row>
    <row r="56" spans="3:56" ht="12" customHeight="1" x14ac:dyDescent="0.25">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297"/>
      <c r="AJ56" s="297"/>
      <c r="AK56" s="297"/>
      <c r="AL56" s="297"/>
      <c r="AM56" s="297"/>
      <c r="AN56" s="297"/>
      <c r="AO56" s="297"/>
      <c r="AP56" s="297"/>
      <c r="AQ56" s="297"/>
      <c r="AR56" s="297"/>
      <c r="AS56" s="297"/>
      <c r="AT56" s="297"/>
      <c r="AU56" s="297"/>
      <c r="AW56" s="66"/>
      <c r="AX56" s="66"/>
      <c r="AY56" s="66"/>
      <c r="AZ56" s="66"/>
      <c r="BA56" s="66"/>
      <c r="BB56" s="66"/>
      <c r="BC56" s="66"/>
      <c r="BD56" s="66"/>
    </row>
    <row r="57" spans="3:56" ht="12" customHeight="1" x14ac:dyDescent="0.25">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297"/>
      <c r="AJ57" s="297"/>
      <c r="AK57" s="297"/>
      <c r="AL57" s="297"/>
      <c r="AM57" s="297"/>
      <c r="AN57" s="297"/>
      <c r="AO57" s="297"/>
      <c r="AP57" s="297"/>
      <c r="AQ57" s="297"/>
      <c r="AR57" s="297"/>
      <c r="AS57" s="297"/>
      <c r="AT57" s="297"/>
      <c r="AU57" s="297"/>
      <c r="AW57" s="66"/>
      <c r="AX57" s="66"/>
      <c r="AY57" s="66"/>
      <c r="AZ57" s="66"/>
      <c r="BA57" s="66"/>
      <c r="BB57" s="66"/>
      <c r="BC57" s="66"/>
      <c r="BD57" s="66"/>
    </row>
    <row r="58" spans="3:56" ht="12" customHeight="1" x14ac:dyDescent="0.25">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297"/>
      <c r="AJ58" s="297"/>
      <c r="AK58" s="297"/>
      <c r="AL58" s="297"/>
      <c r="AM58" s="297"/>
      <c r="AN58" s="297"/>
      <c r="AO58" s="297"/>
      <c r="AP58" s="297"/>
      <c r="AQ58" s="297"/>
      <c r="AR58" s="297"/>
      <c r="AS58" s="297"/>
      <c r="AT58" s="297"/>
      <c r="AU58" s="297"/>
      <c r="AW58" s="66"/>
      <c r="AX58" s="66"/>
      <c r="AY58" s="66"/>
      <c r="AZ58" s="66"/>
      <c r="BA58" s="66"/>
      <c r="BB58" s="66"/>
      <c r="BC58" s="66"/>
      <c r="BD58" s="66"/>
    </row>
    <row r="59" spans="3:56" ht="12" customHeight="1" x14ac:dyDescent="0.25">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297"/>
      <c r="AJ59" s="297"/>
      <c r="AK59" s="297"/>
      <c r="AL59" s="297"/>
      <c r="AM59" s="297"/>
      <c r="AN59" s="297"/>
      <c r="AO59" s="297"/>
      <c r="AP59" s="297"/>
      <c r="AQ59" s="297"/>
      <c r="AR59" s="297"/>
      <c r="AS59" s="297"/>
      <c r="AT59" s="297"/>
      <c r="AU59" s="297"/>
      <c r="AW59" s="66"/>
      <c r="AX59" s="66"/>
      <c r="AY59" s="66"/>
      <c r="AZ59" s="66"/>
      <c r="BA59" s="66"/>
      <c r="BB59" s="66"/>
      <c r="BC59" s="66"/>
      <c r="BD59" s="66"/>
    </row>
    <row r="60" spans="3:56" ht="12" customHeight="1" x14ac:dyDescent="0.25">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297"/>
      <c r="AJ60" s="297"/>
      <c r="AK60" s="297"/>
      <c r="AL60" s="297"/>
      <c r="AM60" s="297"/>
      <c r="AN60" s="297"/>
      <c r="AO60" s="297"/>
      <c r="AP60" s="297"/>
      <c r="AQ60" s="297"/>
      <c r="AR60" s="297"/>
      <c r="AS60" s="297"/>
      <c r="AT60" s="297"/>
      <c r="AU60" s="297"/>
      <c r="AW60" s="66"/>
      <c r="AX60" s="66"/>
      <c r="AY60" s="66"/>
      <c r="AZ60" s="66"/>
      <c r="BA60" s="66"/>
      <c r="BB60" s="66"/>
      <c r="BC60" s="66"/>
      <c r="BD60" s="66"/>
    </row>
    <row r="61" spans="3:56" ht="12" customHeight="1" x14ac:dyDescent="0.25">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297"/>
      <c r="AJ61" s="297"/>
      <c r="AK61" s="297"/>
      <c r="AL61" s="297"/>
      <c r="AM61" s="297"/>
      <c r="AN61" s="297"/>
      <c r="AO61" s="297"/>
      <c r="AP61" s="297"/>
      <c r="AQ61" s="297"/>
      <c r="AR61" s="297"/>
      <c r="AS61" s="297"/>
      <c r="AT61" s="297"/>
      <c r="AU61" s="297"/>
      <c r="AW61" s="66"/>
      <c r="AX61" s="66"/>
      <c r="AY61" s="66"/>
      <c r="AZ61" s="66"/>
      <c r="BA61" s="66"/>
      <c r="BB61" s="66"/>
      <c r="BC61" s="66"/>
      <c r="BD61" s="66"/>
    </row>
    <row r="62" spans="3:56" ht="12" customHeight="1" x14ac:dyDescent="0.25">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297"/>
      <c r="AJ62" s="297"/>
      <c r="AK62" s="297"/>
      <c r="AL62" s="297"/>
      <c r="AM62" s="297"/>
      <c r="AN62" s="297"/>
      <c r="AO62" s="297"/>
      <c r="AP62" s="297"/>
      <c r="AQ62" s="297"/>
      <c r="AR62" s="297"/>
      <c r="AS62" s="297"/>
      <c r="AT62" s="297"/>
      <c r="AU62" s="297"/>
      <c r="AW62" s="66"/>
      <c r="AX62" s="66"/>
      <c r="AY62" s="66"/>
      <c r="AZ62" s="66"/>
      <c r="BA62" s="66"/>
      <c r="BB62" s="66"/>
      <c r="BC62" s="66"/>
      <c r="BD62" s="66"/>
    </row>
    <row r="63" spans="3:56" ht="12" customHeight="1" x14ac:dyDescent="0.25">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297"/>
      <c r="AJ63" s="297"/>
      <c r="AK63" s="297"/>
      <c r="AL63" s="297"/>
      <c r="AM63" s="297"/>
      <c r="AN63" s="297"/>
      <c r="AO63" s="297"/>
      <c r="AP63" s="297"/>
      <c r="AQ63" s="297"/>
      <c r="AR63" s="297"/>
      <c r="AS63" s="297"/>
      <c r="AT63" s="297"/>
      <c r="AU63" s="297"/>
      <c r="AW63" s="66"/>
      <c r="AX63" s="66"/>
      <c r="AY63" s="66"/>
      <c r="AZ63" s="66"/>
      <c r="BA63" s="66"/>
      <c r="BB63" s="66"/>
      <c r="BC63" s="66"/>
      <c r="BD63" s="66"/>
    </row>
    <row r="64" spans="3:56" ht="12" customHeight="1" x14ac:dyDescent="0.25">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297"/>
      <c r="AJ64" s="297"/>
      <c r="AK64" s="297"/>
      <c r="AL64" s="297"/>
      <c r="AM64" s="297"/>
      <c r="AN64" s="297"/>
      <c r="AO64" s="297"/>
      <c r="AP64" s="297"/>
      <c r="AQ64" s="297"/>
      <c r="AR64" s="297"/>
      <c r="AS64" s="297"/>
      <c r="AT64" s="297"/>
      <c r="AU64" s="297"/>
      <c r="AW64" s="66"/>
      <c r="AX64" s="66"/>
      <c r="AY64" s="66"/>
      <c r="AZ64" s="66"/>
      <c r="BA64" s="66"/>
      <c r="BB64" s="66"/>
      <c r="BC64" s="66"/>
      <c r="BD64" s="66"/>
    </row>
    <row r="65" spans="1:56" ht="12" customHeight="1" x14ac:dyDescent="0.25">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c r="AA65" s="297"/>
      <c r="AB65" s="297"/>
      <c r="AC65" s="297"/>
      <c r="AD65" s="297"/>
      <c r="AE65" s="297"/>
      <c r="AF65" s="297"/>
      <c r="AG65" s="297"/>
      <c r="AH65" s="297"/>
      <c r="AI65" s="297"/>
      <c r="AJ65" s="297"/>
      <c r="AK65" s="297"/>
      <c r="AL65" s="297"/>
      <c r="AM65" s="297"/>
      <c r="AN65" s="297"/>
      <c r="AO65" s="297"/>
      <c r="AP65" s="297"/>
      <c r="AQ65" s="297"/>
      <c r="AR65" s="297"/>
      <c r="AS65" s="297"/>
      <c r="AT65" s="297"/>
      <c r="AU65" s="297"/>
      <c r="AW65" s="66"/>
      <c r="AX65" s="66"/>
      <c r="AY65" s="66"/>
      <c r="AZ65" s="66"/>
      <c r="BA65" s="66"/>
      <c r="BB65" s="66"/>
      <c r="BC65" s="66"/>
      <c r="BD65" s="66"/>
    </row>
    <row r="66" spans="1:56" ht="12" customHeight="1" x14ac:dyDescent="0.25">
      <c r="D66" s="236" t="s">
        <v>139</v>
      </c>
      <c r="E66" s="236"/>
      <c r="F66" s="236"/>
      <c r="G66" s="236"/>
      <c r="H66" s="236"/>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66"/>
      <c r="AX66" s="66"/>
      <c r="AY66" s="66"/>
      <c r="AZ66" s="66"/>
      <c r="BA66" s="66"/>
      <c r="BB66" s="66"/>
      <c r="BC66" s="66"/>
      <c r="BD66" s="66"/>
    </row>
    <row r="67" spans="1:56" ht="12" customHeight="1" x14ac:dyDescent="0.25">
      <c r="D67" s="236"/>
      <c r="E67" s="236"/>
      <c r="F67" s="236"/>
      <c r="G67" s="236"/>
      <c r="H67" s="236"/>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66"/>
      <c r="AX67" s="66"/>
      <c r="AY67" s="66"/>
      <c r="AZ67" s="66"/>
      <c r="BA67" s="66"/>
      <c r="BB67" s="66"/>
      <c r="BC67" s="66"/>
      <c r="BD67" s="66"/>
    </row>
    <row r="68" spans="1:56" ht="12" customHeight="1" x14ac:dyDescent="0.25">
      <c r="AW68" s="66"/>
      <c r="AX68" s="66"/>
      <c r="AY68" s="66"/>
      <c r="AZ68" s="66"/>
      <c r="BA68" s="66"/>
      <c r="BB68" s="66"/>
      <c r="BC68" s="66"/>
      <c r="BD68" s="66"/>
    </row>
    <row r="69" spans="1:56" ht="12" customHeight="1" x14ac:dyDescent="0.25">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c r="AA69" s="297"/>
      <c r="AB69" s="297"/>
      <c r="AC69" s="297"/>
      <c r="AD69" s="297"/>
      <c r="AE69" s="297"/>
      <c r="AF69" s="297"/>
      <c r="AG69" s="297"/>
      <c r="AH69" s="297"/>
      <c r="AI69" s="297"/>
      <c r="AJ69" s="297"/>
      <c r="AK69" s="297"/>
      <c r="AL69" s="297"/>
      <c r="AM69" s="297"/>
      <c r="AN69" s="297"/>
      <c r="AO69" s="297"/>
      <c r="AP69" s="297"/>
      <c r="AQ69" s="297"/>
      <c r="AR69" s="297"/>
      <c r="AS69" s="297"/>
      <c r="AT69" s="297"/>
      <c r="AU69" s="297"/>
    </row>
    <row r="70" spans="1:56" ht="12" customHeight="1" x14ac:dyDescent="0.25">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c r="AA70" s="297"/>
      <c r="AB70" s="297"/>
      <c r="AC70" s="297"/>
      <c r="AD70" s="297"/>
      <c r="AE70" s="297"/>
      <c r="AF70" s="297"/>
      <c r="AG70" s="297"/>
      <c r="AH70" s="297"/>
      <c r="AI70" s="297"/>
      <c r="AJ70" s="297"/>
      <c r="AK70" s="297"/>
      <c r="AL70" s="297"/>
      <c r="AM70" s="297"/>
      <c r="AN70" s="297"/>
      <c r="AO70" s="297"/>
      <c r="AP70" s="297"/>
      <c r="AQ70" s="297"/>
      <c r="AR70" s="297"/>
      <c r="AS70" s="297"/>
      <c r="AT70" s="297"/>
      <c r="AU70" s="297"/>
    </row>
    <row r="71" spans="1:56" ht="12" customHeight="1" x14ac:dyDescent="0.25">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c r="AA71" s="297"/>
      <c r="AB71" s="297"/>
      <c r="AC71" s="297"/>
      <c r="AD71" s="297"/>
      <c r="AE71" s="297"/>
      <c r="AF71" s="297"/>
      <c r="AG71" s="297"/>
      <c r="AH71" s="297"/>
      <c r="AI71" s="297"/>
      <c r="AJ71" s="297"/>
      <c r="AK71" s="297"/>
      <c r="AL71" s="297"/>
      <c r="AM71" s="297"/>
      <c r="AN71" s="297"/>
      <c r="AO71" s="297"/>
      <c r="AP71" s="297"/>
      <c r="AQ71" s="297"/>
      <c r="AR71" s="297"/>
      <c r="AS71" s="297"/>
      <c r="AT71" s="297"/>
      <c r="AU71" s="297"/>
    </row>
    <row r="72" spans="1:56" ht="12" customHeight="1" x14ac:dyDescent="0.25">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297"/>
      <c r="AF72" s="297"/>
      <c r="AG72" s="297"/>
      <c r="AH72" s="297"/>
      <c r="AI72" s="297"/>
      <c r="AJ72" s="297"/>
      <c r="AK72" s="297"/>
      <c r="AL72" s="297"/>
      <c r="AM72" s="297"/>
      <c r="AN72" s="297"/>
      <c r="AO72" s="297"/>
      <c r="AP72" s="297"/>
      <c r="AQ72" s="297"/>
      <c r="AR72" s="297"/>
      <c r="AS72" s="297"/>
      <c r="AT72" s="297"/>
      <c r="AU72" s="297"/>
    </row>
    <row r="73" spans="1:56" ht="12" customHeight="1" x14ac:dyDescent="0.25">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c r="AA73" s="297"/>
      <c r="AB73" s="297"/>
      <c r="AC73" s="297"/>
      <c r="AD73" s="297"/>
      <c r="AE73" s="297"/>
      <c r="AF73" s="297"/>
      <c r="AG73" s="297"/>
      <c r="AH73" s="297"/>
      <c r="AI73" s="297"/>
      <c r="AJ73" s="297"/>
      <c r="AK73" s="297"/>
      <c r="AL73" s="297"/>
      <c r="AM73" s="297"/>
      <c r="AN73" s="297"/>
      <c r="AO73" s="297"/>
      <c r="AP73" s="297"/>
      <c r="AQ73" s="297"/>
      <c r="AR73" s="297"/>
      <c r="AS73" s="297"/>
      <c r="AT73" s="297"/>
      <c r="AU73" s="297"/>
    </row>
    <row r="74" spans="1:56" ht="12" customHeight="1" x14ac:dyDescent="0.25">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297"/>
      <c r="AF74" s="297"/>
      <c r="AG74" s="297"/>
      <c r="AH74" s="297"/>
      <c r="AI74" s="297"/>
      <c r="AJ74" s="297"/>
      <c r="AK74" s="297"/>
      <c r="AL74" s="297"/>
      <c r="AM74" s="297"/>
      <c r="AN74" s="297"/>
      <c r="AO74" s="297"/>
      <c r="AP74" s="297"/>
      <c r="AQ74" s="297"/>
      <c r="AR74" s="297"/>
      <c r="AS74" s="297"/>
      <c r="AT74" s="297"/>
      <c r="AU74" s="297"/>
    </row>
    <row r="75" spans="1:56" ht="12" customHeight="1" x14ac:dyDescent="0.25">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297"/>
      <c r="AF75" s="297"/>
      <c r="AG75" s="297"/>
      <c r="AH75" s="297"/>
      <c r="AI75" s="297"/>
      <c r="AJ75" s="297"/>
      <c r="AK75" s="297"/>
      <c r="AL75" s="297"/>
      <c r="AM75" s="297"/>
      <c r="AN75" s="297"/>
      <c r="AO75" s="297"/>
      <c r="AP75" s="297"/>
      <c r="AQ75" s="297"/>
      <c r="AR75" s="297"/>
      <c r="AS75" s="297"/>
      <c r="AT75" s="297"/>
      <c r="AU75" s="297"/>
    </row>
    <row r="76" spans="1:56" ht="12" customHeight="1" x14ac:dyDescent="0.25">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c r="AA76" s="297"/>
      <c r="AB76" s="297"/>
      <c r="AC76" s="297"/>
      <c r="AD76" s="297"/>
      <c r="AE76" s="297"/>
      <c r="AF76" s="297"/>
      <c r="AG76" s="297"/>
      <c r="AH76" s="297"/>
      <c r="AI76" s="297"/>
      <c r="AJ76" s="297"/>
      <c r="AK76" s="297"/>
      <c r="AL76" s="297"/>
      <c r="AM76" s="297"/>
      <c r="AN76" s="297"/>
      <c r="AO76" s="297"/>
      <c r="AP76" s="297"/>
      <c r="AQ76" s="297"/>
      <c r="AR76" s="297"/>
      <c r="AS76" s="297"/>
      <c r="AT76" s="297"/>
      <c r="AU76" s="297"/>
    </row>
    <row r="77" spans="1:56" ht="12" customHeight="1" x14ac:dyDescent="0.25">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297"/>
      <c r="AF77" s="297"/>
      <c r="AG77" s="297"/>
      <c r="AH77" s="297"/>
      <c r="AI77" s="297"/>
      <c r="AJ77" s="297"/>
      <c r="AK77" s="297"/>
      <c r="AL77" s="297"/>
      <c r="AM77" s="297"/>
      <c r="AN77" s="297"/>
      <c r="AO77" s="297"/>
      <c r="AP77" s="297"/>
      <c r="AQ77" s="297"/>
      <c r="AR77" s="297"/>
      <c r="AS77" s="297"/>
      <c r="AT77" s="297"/>
      <c r="AU77" s="297"/>
    </row>
    <row r="78" spans="1:56" ht="12" customHeight="1" x14ac:dyDescent="0.25">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c r="AA78" s="297"/>
      <c r="AB78" s="297"/>
      <c r="AC78" s="297"/>
      <c r="AD78" s="297"/>
      <c r="AE78" s="297"/>
      <c r="AF78" s="297"/>
      <c r="AG78" s="297"/>
      <c r="AH78" s="297"/>
      <c r="AI78" s="297"/>
      <c r="AJ78" s="297"/>
      <c r="AK78" s="297"/>
      <c r="AL78" s="297"/>
      <c r="AM78" s="297"/>
      <c r="AN78" s="297"/>
      <c r="AO78" s="297"/>
      <c r="AP78" s="297"/>
      <c r="AQ78" s="297"/>
      <c r="AR78" s="297"/>
      <c r="AS78" s="297"/>
      <c r="AT78" s="297"/>
      <c r="AU78" s="297"/>
    </row>
    <row r="79" spans="1:56" ht="12" customHeight="1" x14ac:dyDescent="0.25">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c r="AA79" s="297"/>
      <c r="AB79" s="297"/>
      <c r="AC79" s="297"/>
      <c r="AD79" s="297"/>
      <c r="AE79" s="297"/>
      <c r="AF79" s="297"/>
      <c r="AG79" s="297"/>
      <c r="AH79" s="297"/>
      <c r="AI79" s="297"/>
      <c r="AJ79" s="297"/>
      <c r="AK79" s="297"/>
      <c r="AL79" s="297"/>
      <c r="AM79" s="297"/>
      <c r="AN79" s="297"/>
      <c r="AO79" s="297"/>
      <c r="AP79" s="297"/>
      <c r="AQ79" s="297"/>
      <c r="AR79" s="297"/>
      <c r="AS79" s="297"/>
      <c r="AT79" s="297"/>
      <c r="AU79" s="297"/>
    </row>
    <row r="80" spans="1:56" ht="12" customHeight="1" x14ac:dyDescent="0.25">
      <c r="A80" s="244" t="s">
        <v>140</v>
      </c>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row>
    <row r="82" spans="1:48" ht="12" customHeight="1" x14ac:dyDescent="0.25">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240" t="s">
        <v>135</v>
      </c>
      <c r="AO82" s="240"/>
      <c r="AP82" s="240"/>
      <c r="AQ82" s="240"/>
      <c r="AR82" s="36"/>
      <c r="AS82" s="240" t="s">
        <v>141</v>
      </c>
      <c r="AT82" s="240"/>
      <c r="AU82" s="240"/>
      <c r="AV82" s="240"/>
    </row>
    <row r="83" spans="1:48" ht="12" customHeight="1" x14ac:dyDescent="0.25">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240"/>
      <c r="AO83" s="240"/>
      <c r="AP83" s="240"/>
      <c r="AQ83" s="240"/>
      <c r="AR83" s="36"/>
      <c r="AS83" s="240"/>
      <c r="AT83" s="240"/>
      <c r="AU83" s="240"/>
      <c r="AV83" s="240"/>
    </row>
    <row r="84" spans="1:48" x14ac:dyDescent="0.25">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row>
    <row r="85" spans="1:48" x14ac:dyDescent="0.25">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row>
    <row r="86" spans="1:48" x14ac:dyDescent="0.25">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row>
    <row r="87" spans="1:48" x14ac:dyDescent="0.25">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row>
    <row r="88" spans="1:48" x14ac:dyDescent="0.25">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row>
    <row r="89" spans="1:48" x14ac:dyDescent="0.25">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row>
    <row r="90" spans="1:48" x14ac:dyDescent="0.25">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row>
    <row r="91" spans="1:48" x14ac:dyDescent="0.25">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row>
    <row r="92" spans="1:48" x14ac:dyDescent="0.25">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row>
    <row r="93" spans="1:48" x14ac:dyDescent="0.25">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row>
    <row r="94" spans="1:48" x14ac:dyDescent="0.25">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row>
    <row r="95" spans="1:48" x14ac:dyDescent="0.25">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row>
    <row r="96" spans="1:48" x14ac:dyDescent="0.25">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row>
    <row r="97" spans="1:48" x14ac:dyDescent="0.25">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row>
    <row r="98" spans="1:48" x14ac:dyDescent="0.25">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row>
    <row r="99" spans="1:48" x14ac:dyDescent="0.25">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row>
    <row r="100" spans="1:48" x14ac:dyDescent="0.25">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row>
    <row r="101" spans="1:48" x14ac:dyDescent="0.25">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row>
    <row r="102" spans="1:48" x14ac:dyDescent="0.25">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row>
    <row r="103" spans="1:48" x14ac:dyDescent="0.25">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row>
    <row r="104" spans="1:48" x14ac:dyDescent="0.25">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row>
    <row r="105" spans="1:48" x14ac:dyDescent="0.25">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row>
    <row r="106" spans="1:48" x14ac:dyDescent="0.25">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row>
    <row r="107" spans="1:48" x14ac:dyDescent="0.25">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row>
    <row r="108" spans="1:48" x14ac:dyDescent="0.25">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row>
    <row r="109" spans="1:48" x14ac:dyDescent="0.25">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row>
    <row r="110" spans="1:48" x14ac:dyDescent="0.25">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row>
    <row r="111" spans="1:48" x14ac:dyDescent="0.25">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row>
    <row r="112" spans="1:48" x14ac:dyDescent="0.25">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row>
    <row r="113" spans="1:48" x14ac:dyDescent="0.25">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row>
    <row r="114" spans="1:48" x14ac:dyDescent="0.25">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row>
    <row r="115" spans="1:48" x14ac:dyDescent="0.25">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row>
    <row r="116" spans="1:48" x14ac:dyDescent="0.25">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row>
    <row r="117" spans="1:48" x14ac:dyDescent="0.25">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row>
    <row r="118" spans="1:48" x14ac:dyDescent="0.25">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row>
    <row r="119" spans="1:48" x14ac:dyDescent="0.25">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row>
    <row r="120" spans="1:48" x14ac:dyDescent="0.25">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row>
    <row r="121" spans="1:48"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row>
    <row r="122" spans="1:48"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row>
    <row r="123" spans="1:48" x14ac:dyDescent="0.25">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row>
    <row r="124" spans="1:48" x14ac:dyDescent="0.25">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row>
    <row r="125" spans="1:48" x14ac:dyDescent="0.25">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row>
    <row r="126" spans="1:48" x14ac:dyDescent="0.25">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row>
    <row r="127" spans="1:48" x14ac:dyDescent="0.25">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row>
    <row r="128" spans="1:48" x14ac:dyDescent="0.25">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row>
    <row r="129" spans="1:48" x14ac:dyDescent="0.25">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row>
    <row r="130" spans="1:48" x14ac:dyDescent="0.25">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row>
    <row r="131" spans="1:48" x14ac:dyDescent="0.25">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row>
    <row r="132" spans="1:48" x14ac:dyDescent="0.25">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row>
    <row r="133" spans="1:48" x14ac:dyDescent="0.25">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row>
    <row r="134" spans="1:48" x14ac:dyDescent="0.25">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row>
    <row r="135" spans="1:48" x14ac:dyDescent="0.25">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row>
    <row r="136" spans="1:48" x14ac:dyDescent="0.25">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row>
    <row r="137" spans="1:48" x14ac:dyDescent="0.25">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row>
    <row r="138" spans="1:48" x14ac:dyDescent="0.25">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row>
    <row r="139" spans="1:48" x14ac:dyDescent="0.25">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row>
    <row r="140" spans="1:48" x14ac:dyDescent="0.25">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row>
    <row r="141" spans="1:48" x14ac:dyDescent="0.25">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row>
    <row r="142" spans="1:48" x14ac:dyDescent="0.25">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row>
    <row r="143" spans="1:48" x14ac:dyDescent="0.25">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row>
    <row r="144" spans="1:48" x14ac:dyDescent="0.25">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row>
    <row r="145" spans="1:48" x14ac:dyDescent="0.25">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row>
    <row r="146" spans="1:48" x14ac:dyDescent="0.25">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row>
    <row r="147" spans="1:48" x14ac:dyDescent="0.25">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row>
    <row r="148" spans="1:48" x14ac:dyDescent="0.25">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row>
    <row r="149" spans="1:48" x14ac:dyDescent="0.25">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row>
    <row r="150" spans="1:48" x14ac:dyDescent="0.25">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row>
    <row r="151" spans="1:48" x14ac:dyDescent="0.25">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row>
    <row r="152" spans="1:48" x14ac:dyDescent="0.25">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row>
    <row r="153" spans="1:48" x14ac:dyDescent="0.25">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row>
    <row r="154" spans="1:48" x14ac:dyDescent="0.25">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row>
    <row r="155" spans="1:48" x14ac:dyDescent="0.25">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row>
    <row r="156" spans="1:48" x14ac:dyDescent="0.25">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row>
    <row r="157" spans="1:48" x14ac:dyDescent="0.25">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row>
    <row r="158" spans="1:48" x14ac:dyDescent="0.25">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row>
    <row r="159" spans="1:48" x14ac:dyDescent="0.25">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row>
    <row r="160" spans="1:48" x14ac:dyDescent="0.25">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row>
    <row r="161" spans="1:48" x14ac:dyDescent="0.25">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row>
    <row r="162" spans="1:48" x14ac:dyDescent="0.25">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row>
    <row r="163" spans="1:48" x14ac:dyDescent="0.25">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row>
    <row r="164" spans="1:48" x14ac:dyDescent="0.25">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row>
    <row r="165" spans="1:48" x14ac:dyDescent="0.25">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row>
    <row r="166" spans="1:48" x14ac:dyDescent="0.25">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row>
    <row r="167" spans="1:48" x14ac:dyDescent="0.25">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row>
    <row r="168" spans="1:48" x14ac:dyDescent="0.25">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row>
    <row r="169" spans="1:48" x14ac:dyDescent="0.25">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row>
    <row r="170" spans="1:48" x14ac:dyDescent="0.25">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row>
    <row r="171" spans="1:48" x14ac:dyDescent="0.25">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row>
    <row r="172" spans="1:48" x14ac:dyDescent="0.25">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row>
    <row r="173" spans="1:48" x14ac:dyDescent="0.25">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row>
    <row r="174" spans="1:48" x14ac:dyDescent="0.25">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row>
    <row r="175" spans="1:48" x14ac:dyDescent="0.25">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row>
    <row r="176" spans="1:48" x14ac:dyDescent="0.25">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row>
    <row r="177" spans="1:48" x14ac:dyDescent="0.25">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row>
    <row r="178" spans="1:48" x14ac:dyDescent="0.25">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row>
    <row r="179" spans="1:48" x14ac:dyDescent="0.25">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row>
    <row r="180" spans="1:48" x14ac:dyDescent="0.25">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row>
    <row r="181" spans="1:48" x14ac:dyDescent="0.25">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row>
    <row r="182" spans="1:48" x14ac:dyDescent="0.25">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row>
    <row r="183" spans="1:48" x14ac:dyDescent="0.25">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row>
    <row r="184" spans="1:48" x14ac:dyDescent="0.25">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row>
    <row r="185" spans="1:48" x14ac:dyDescent="0.25">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row>
    <row r="186" spans="1:48" x14ac:dyDescent="0.25">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row>
    <row r="187" spans="1:48" x14ac:dyDescent="0.25">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row>
    <row r="188" spans="1:48" x14ac:dyDescent="0.25">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row>
    <row r="189" spans="1:48" x14ac:dyDescent="0.25">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row>
    <row r="190" spans="1:48" x14ac:dyDescent="0.25">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row>
    <row r="191" spans="1:48" x14ac:dyDescent="0.25">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row>
    <row r="192" spans="1:48" x14ac:dyDescent="0.25">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row>
    <row r="193" spans="1:48" x14ac:dyDescent="0.25">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row>
    <row r="194" spans="1:48" x14ac:dyDescent="0.25">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row>
    <row r="195" spans="1:48" x14ac:dyDescent="0.25">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row>
    <row r="196" spans="1:48" x14ac:dyDescent="0.25">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row>
    <row r="197" spans="1:48" x14ac:dyDescent="0.25">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row>
    <row r="198" spans="1:48" x14ac:dyDescent="0.25">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row>
    <row r="199" spans="1:48" x14ac:dyDescent="0.25">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row>
    <row r="200" spans="1:48" x14ac:dyDescent="0.25">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row>
    <row r="201" spans="1:48" x14ac:dyDescent="0.25">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row>
    <row r="202" spans="1:48" x14ac:dyDescent="0.25">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row>
    <row r="203" spans="1:48" x14ac:dyDescent="0.25">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row>
    <row r="204" spans="1:48" x14ac:dyDescent="0.25">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row>
    <row r="205" spans="1:48" x14ac:dyDescent="0.25">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row>
    <row r="206" spans="1:48" x14ac:dyDescent="0.25">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row>
    <row r="207" spans="1:48" x14ac:dyDescent="0.25">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row>
    <row r="208" spans="1:48" x14ac:dyDescent="0.25">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row>
    <row r="209" spans="1:48" x14ac:dyDescent="0.25">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row>
    <row r="210" spans="1:48" x14ac:dyDescent="0.25">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row>
    <row r="211" spans="1:48" x14ac:dyDescent="0.25">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row>
    <row r="212" spans="1:48" x14ac:dyDescent="0.25">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row>
    <row r="213" spans="1:48" x14ac:dyDescent="0.25">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row>
    <row r="214" spans="1:48" x14ac:dyDescent="0.25">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row>
    <row r="215" spans="1:48" x14ac:dyDescent="0.25">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row>
    <row r="216" spans="1:48" x14ac:dyDescent="0.25">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row>
    <row r="217" spans="1:48" x14ac:dyDescent="0.25">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row>
    <row r="218" spans="1:48" x14ac:dyDescent="0.25">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row>
    <row r="219" spans="1:48" x14ac:dyDescent="0.25">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row>
    <row r="220" spans="1:48" x14ac:dyDescent="0.25">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row>
    <row r="221" spans="1:48" x14ac:dyDescent="0.25">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row>
    <row r="222" spans="1:48" x14ac:dyDescent="0.25">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row>
    <row r="223" spans="1:48" x14ac:dyDescent="0.25">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row>
    <row r="224" spans="1:48" x14ac:dyDescent="0.25">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row>
    <row r="225" spans="1:48" x14ac:dyDescent="0.25">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row>
    <row r="226" spans="1:48" x14ac:dyDescent="0.25">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row>
    <row r="227" spans="1:48" x14ac:dyDescent="0.25">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row>
    <row r="228" spans="1:48" x14ac:dyDescent="0.25">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row>
    <row r="229" spans="1:48" x14ac:dyDescent="0.25">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row>
    <row r="230" spans="1:48" x14ac:dyDescent="0.25">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row>
    <row r="231" spans="1:48" x14ac:dyDescent="0.25">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row>
    <row r="232" spans="1:48" x14ac:dyDescent="0.25">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row>
    <row r="233" spans="1:48" x14ac:dyDescent="0.25">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row>
    <row r="234" spans="1:48" x14ac:dyDescent="0.25">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row>
    <row r="235" spans="1:48" x14ac:dyDescent="0.25">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row>
    <row r="236" spans="1:48" x14ac:dyDescent="0.25">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row>
    <row r="237" spans="1:48" x14ac:dyDescent="0.25">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row>
    <row r="238" spans="1:48" x14ac:dyDescent="0.25">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row>
    <row r="239" spans="1:48" x14ac:dyDescent="0.25">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row>
    <row r="240" spans="1:48" x14ac:dyDescent="0.25">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row>
    <row r="241" spans="1:48" x14ac:dyDescent="0.25">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row>
    <row r="242" spans="1:48" x14ac:dyDescent="0.25">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row>
    <row r="243" spans="1:48" x14ac:dyDescent="0.25">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row>
    <row r="244" spans="1:48" x14ac:dyDescent="0.25">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row>
    <row r="245" spans="1:48" x14ac:dyDescent="0.25">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row>
    <row r="246" spans="1:48" x14ac:dyDescent="0.25">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row>
    <row r="247" spans="1:48" x14ac:dyDescent="0.25">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row>
    <row r="248" spans="1:48" x14ac:dyDescent="0.25">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row>
    <row r="249" spans="1:48" x14ac:dyDescent="0.25">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row>
    <row r="250" spans="1:48" x14ac:dyDescent="0.25">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row>
    <row r="251" spans="1:48" x14ac:dyDescent="0.25">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row>
    <row r="252" spans="1:48" x14ac:dyDescent="0.25">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row>
    <row r="253" spans="1:48" x14ac:dyDescent="0.25">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row>
    <row r="254" spans="1:48" x14ac:dyDescent="0.25">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row>
    <row r="255" spans="1:48" x14ac:dyDescent="0.25">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row>
    <row r="256" spans="1:48" x14ac:dyDescent="0.25">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row>
    <row r="257" spans="1:48" x14ac:dyDescent="0.25">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row>
    <row r="258" spans="1:48" x14ac:dyDescent="0.25">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row>
    <row r="259" spans="1:48" x14ac:dyDescent="0.25">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row>
    <row r="260" spans="1:48" x14ac:dyDescent="0.25">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row>
    <row r="261" spans="1:48" x14ac:dyDescent="0.25">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row>
    <row r="262" spans="1:48" x14ac:dyDescent="0.25">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row>
    <row r="263" spans="1:48" x14ac:dyDescent="0.25">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row>
    <row r="264" spans="1:48" x14ac:dyDescent="0.25">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row>
    <row r="265" spans="1:48" x14ac:dyDescent="0.25">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row>
    <row r="266" spans="1:48" x14ac:dyDescent="0.25">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row>
    <row r="267" spans="1:48" x14ac:dyDescent="0.25">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row>
    <row r="268" spans="1:48" x14ac:dyDescent="0.25">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row>
    <row r="269" spans="1:48" x14ac:dyDescent="0.25">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row>
    <row r="270" spans="1:48" x14ac:dyDescent="0.25">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row>
    <row r="271" spans="1:48" x14ac:dyDescent="0.25">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row>
    <row r="272" spans="1:48" x14ac:dyDescent="0.25">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row>
    <row r="273" spans="1:48" x14ac:dyDescent="0.25">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row>
    <row r="274" spans="1:48" x14ac:dyDescent="0.25">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row>
    <row r="275" spans="1:48" x14ac:dyDescent="0.25">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row>
    <row r="276" spans="1:48" x14ac:dyDescent="0.25">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row>
    <row r="277" spans="1:48" x14ac:dyDescent="0.25">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row>
    <row r="278" spans="1:48" x14ac:dyDescent="0.25">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row>
    <row r="279" spans="1:48" x14ac:dyDescent="0.25">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row>
    <row r="280" spans="1:48" x14ac:dyDescent="0.25">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row>
    <row r="281" spans="1:48" x14ac:dyDescent="0.25">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row>
    <row r="282" spans="1:48" x14ac:dyDescent="0.25">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row>
    <row r="283" spans="1:48" x14ac:dyDescent="0.25">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row>
    <row r="284" spans="1:48" x14ac:dyDescent="0.25">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row>
    <row r="285" spans="1:48" x14ac:dyDescent="0.25">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row>
    <row r="286" spans="1:48" x14ac:dyDescent="0.25">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row>
    <row r="287" spans="1:48" x14ac:dyDescent="0.25">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row>
    <row r="288" spans="1:48" x14ac:dyDescent="0.25">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row>
    <row r="289" spans="1:48" x14ac:dyDescent="0.25">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row>
    <row r="290" spans="1:48" x14ac:dyDescent="0.25">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row>
    <row r="291" spans="1:48" x14ac:dyDescent="0.25">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row>
    <row r="292" spans="1:48" x14ac:dyDescent="0.25">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row>
    <row r="293" spans="1:48" x14ac:dyDescent="0.25">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row>
    <row r="294" spans="1:48" x14ac:dyDescent="0.25">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row>
    <row r="295" spans="1:48" x14ac:dyDescent="0.25">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row>
    <row r="296" spans="1:48" x14ac:dyDescent="0.25">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row>
    <row r="297" spans="1:48" x14ac:dyDescent="0.25">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row>
    <row r="298" spans="1:48" x14ac:dyDescent="0.25">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row>
    <row r="299" spans="1:48" x14ac:dyDescent="0.25">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row>
    <row r="300" spans="1:48" x14ac:dyDescent="0.25">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row>
    <row r="301" spans="1:48" x14ac:dyDescent="0.25">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row>
    <row r="302" spans="1:48" x14ac:dyDescent="0.25">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row>
    <row r="303" spans="1:48" x14ac:dyDescent="0.25">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row>
    <row r="304" spans="1:48" x14ac:dyDescent="0.25">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row>
    <row r="305" spans="1:48" x14ac:dyDescent="0.25">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row>
    <row r="306" spans="1:48" x14ac:dyDescent="0.25">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row>
    <row r="307" spans="1:48" x14ac:dyDescent="0.25">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row>
    <row r="308" spans="1:48" x14ac:dyDescent="0.25">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row>
    <row r="309" spans="1:48" x14ac:dyDescent="0.25">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row>
    <row r="310" spans="1:48" x14ac:dyDescent="0.25">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row>
    <row r="311" spans="1:48" x14ac:dyDescent="0.25">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row>
    <row r="312" spans="1:48" x14ac:dyDescent="0.25">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row>
    <row r="313" spans="1:48" x14ac:dyDescent="0.25">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row>
    <row r="314" spans="1:48" x14ac:dyDescent="0.25">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row>
    <row r="315" spans="1:48" x14ac:dyDescent="0.25">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row>
    <row r="316" spans="1:48" x14ac:dyDescent="0.25">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row>
    <row r="317" spans="1:48" x14ac:dyDescent="0.25">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row>
    <row r="318" spans="1:48" x14ac:dyDescent="0.25">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row>
    <row r="319" spans="1:48" x14ac:dyDescent="0.25">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row>
    <row r="320" spans="1:48" x14ac:dyDescent="0.25">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row>
    <row r="321" spans="1:48" x14ac:dyDescent="0.25">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row>
    <row r="322" spans="1:48" x14ac:dyDescent="0.25">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row>
    <row r="323" spans="1:48" x14ac:dyDescent="0.25">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row>
    <row r="324" spans="1:48" x14ac:dyDescent="0.25">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row>
    <row r="325" spans="1:48" x14ac:dyDescent="0.25">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row>
    <row r="326" spans="1:48" x14ac:dyDescent="0.25">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row>
    <row r="327" spans="1:48" x14ac:dyDescent="0.25">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row>
    <row r="328" spans="1:48" x14ac:dyDescent="0.25">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row>
    <row r="329" spans="1:48" x14ac:dyDescent="0.25">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row>
    <row r="330" spans="1:48" x14ac:dyDescent="0.25">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row>
    <row r="331" spans="1:48" x14ac:dyDescent="0.25">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row>
    <row r="332" spans="1:48" x14ac:dyDescent="0.25">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row>
    <row r="333" spans="1:48" x14ac:dyDescent="0.25">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row>
    <row r="334" spans="1:48" x14ac:dyDescent="0.25">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row>
    <row r="335" spans="1:48" x14ac:dyDescent="0.25">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row>
    <row r="336" spans="1:48" x14ac:dyDescent="0.25">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row>
    <row r="337" spans="1:48" x14ac:dyDescent="0.25">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row>
    <row r="338" spans="1:48" x14ac:dyDescent="0.25">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row>
    <row r="339" spans="1:48" x14ac:dyDescent="0.25">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row>
    <row r="340" spans="1:48" x14ac:dyDescent="0.25">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row>
    <row r="341" spans="1:48" x14ac:dyDescent="0.25">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row>
    <row r="342" spans="1:48" x14ac:dyDescent="0.25">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row>
    <row r="343" spans="1:48" x14ac:dyDescent="0.25">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row>
    <row r="344" spans="1:48" x14ac:dyDescent="0.25">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row>
    <row r="345" spans="1:48" x14ac:dyDescent="0.25">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row>
    <row r="346" spans="1:48" x14ac:dyDescent="0.25">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row>
    <row r="347" spans="1:48" x14ac:dyDescent="0.25">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row>
    <row r="348" spans="1:48" x14ac:dyDescent="0.25">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row>
    <row r="349" spans="1:48" x14ac:dyDescent="0.25">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row>
    <row r="350" spans="1:48" x14ac:dyDescent="0.25">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row>
    <row r="351" spans="1:48" x14ac:dyDescent="0.25">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row>
    <row r="352" spans="1:48" x14ac:dyDescent="0.25">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row>
    <row r="353" spans="1:48" x14ac:dyDescent="0.25">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row>
    <row r="354" spans="1:48" x14ac:dyDescent="0.25">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5">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row>
    <row r="356" spans="1:48" x14ac:dyDescent="0.25">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row>
    <row r="357" spans="1:48" x14ac:dyDescent="0.25">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row>
    <row r="358" spans="1:48" x14ac:dyDescent="0.25">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row>
    <row r="359" spans="1:48" x14ac:dyDescent="0.25">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row>
    <row r="360" spans="1:48" x14ac:dyDescent="0.25">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row>
    <row r="361" spans="1:48" x14ac:dyDescent="0.25">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row>
    <row r="362" spans="1:48" x14ac:dyDescent="0.25">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row>
    <row r="363" spans="1:48" x14ac:dyDescent="0.25">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row>
    <row r="364" spans="1:48" x14ac:dyDescent="0.25">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row>
    <row r="365" spans="1:48" x14ac:dyDescent="0.25">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row>
    <row r="366" spans="1:48" x14ac:dyDescent="0.25">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row>
    <row r="367" spans="1:48" x14ac:dyDescent="0.25">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row>
    <row r="368" spans="1:48" x14ac:dyDescent="0.25">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row>
    <row r="369" spans="1:48" x14ac:dyDescent="0.25">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row>
    <row r="370" spans="1:48" x14ac:dyDescent="0.25">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row>
    <row r="371" spans="1:48" x14ac:dyDescent="0.25">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row>
    <row r="372" spans="1:48" x14ac:dyDescent="0.25">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row>
    <row r="373" spans="1:48" x14ac:dyDescent="0.25">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row>
    <row r="374" spans="1:48" x14ac:dyDescent="0.25">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row>
    <row r="375" spans="1:48" x14ac:dyDescent="0.25">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row>
    <row r="376" spans="1:48" x14ac:dyDescent="0.25">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row>
    <row r="377" spans="1:48" x14ac:dyDescent="0.25">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row>
    <row r="378" spans="1:48" x14ac:dyDescent="0.25">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row>
    <row r="379" spans="1:48" x14ac:dyDescent="0.25">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row>
    <row r="380" spans="1:48" x14ac:dyDescent="0.25">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row>
    <row r="381" spans="1:48" x14ac:dyDescent="0.25">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row>
    <row r="382" spans="1:48" x14ac:dyDescent="0.25">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row>
    <row r="383" spans="1:48" x14ac:dyDescent="0.25">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row>
    <row r="384" spans="1:48" x14ac:dyDescent="0.25">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row>
    <row r="385" spans="1:48" x14ac:dyDescent="0.25">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row>
    <row r="386" spans="1:48" x14ac:dyDescent="0.25">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row>
    <row r="387" spans="1:48" x14ac:dyDescent="0.25">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row>
    <row r="388" spans="1:48" x14ac:dyDescent="0.25">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row>
    <row r="389" spans="1:48" x14ac:dyDescent="0.25">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row>
    <row r="390" spans="1:48" x14ac:dyDescent="0.25">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row>
    <row r="391" spans="1:48" x14ac:dyDescent="0.25">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row>
    <row r="392" spans="1:48" x14ac:dyDescent="0.25">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row>
    <row r="393" spans="1:48" x14ac:dyDescent="0.25">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row>
    <row r="394" spans="1:48" x14ac:dyDescent="0.25">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row>
    <row r="395" spans="1:48" x14ac:dyDescent="0.25">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row>
    <row r="396" spans="1:48" x14ac:dyDescent="0.25">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row>
    <row r="397" spans="1:48" x14ac:dyDescent="0.25">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row>
    <row r="398" spans="1:48" x14ac:dyDescent="0.25">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row>
    <row r="399" spans="1:48" x14ac:dyDescent="0.25">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row>
    <row r="400" spans="1:48" x14ac:dyDescent="0.25">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row>
    <row r="401" spans="1:48" x14ac:dyDescent="0.25">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row>
    <row r="402" spans="1:48" x14ac:dyDescent="0.25">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row>
    <row r="403" spans="1:48" x14ac:dyDescent="0.25">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row>
    <row r="404" spans="1:48" x14ac:dyDescent="0.25">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row>
    <row r="405" spans="1:48" x14ac:dyDescent="0.25">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row>
    <row r="406" spans="1:48" x14ac:dyDescent="0.25">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row>
    <row r="407" spans="1:48" x14ac:dyDescent="0.25">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row>
    <row r="408" spans="1:48" x14ac:dyDescent="0.25">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row>
    <row r="409" spans="1:48" x14ac:dyDescent="0.25">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row>
    <row r="410" spans="1:48" x14ac:dyDescent="0.25">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row>
    <row r="411" spans="1:48" x14ac:dyDescent="0.25">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row>
    <row r="412" spans="1:48" x14ac:dyDescent="0.25">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row>
    <row r="413" spans="1:48" x14ac:dyDescent="0.25">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row>
    <row r="414" spans="1:48" x14ac:dyDescent="0.25">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row>
    <row r="415" spans="1:48" x14ac:dyDescent="0.25">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row>
    <row r="416" spans="1:48" x14ac:dyDescent="0.25">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row>
    <row r="417" spans="1:48" x14ac:dyDescent="0.25">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row>
    <row r="418" spans="1:48" x14ac:dyDescent="0.25">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row>
    <row r="419" spans="1:48" x14ac:dyDescent="0.25">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row>
    <row r="420" spans="1:48" x14ac:dyDescent="0.25">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row>
    <row r="421" spans="1:48" x14ac:dyDescent="0.25">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row>
    <row r="422" spans="1:48" x14ac:dyDescent="0.25">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row>
    <row r="423" spans="1:48" x14ac:dyDescent="0.25">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row>
    <row r="424" spans="1:48" x14ac:dyDescent="0.25">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row>
    <row r="425" spans="1:48" x14ac:dyDescent="0.25">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row>
    <row r="426" spans="1:48" x14ac:dyDescent="0.25">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row>
    <row r="427" spans="1:48" x14ac:dyDescent="0.25">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row>
    <row r="428" spans="1:48" x14ac:dyDescent="0.25">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row>
    <row r="429" spans="1:48" x14ac:dyDescent="0.25">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row>
    <row r="430" spans="1:48" x14ac:dyDescent="0.25">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row>
  </sheetData>
  <sheetProtection password="813C" sheet="1" objects="1" scenarios="1" selectLockedCells="1"/>
  <mergeCells count="18">
    <mergeCell ref="A1:C3"/>
    <mergeCell ref="D1:AM3"/>
    <mergeCell ref="AN1:AV3"/>
    <mergeCell ref="A5:AV7"/>
    <mergeCell ref="B8:AU12"/>
    <mergeCell ref="D14:AT15"/>
    <mergeCell ref="C17:AU39"/>
    <mergeCell ref="A40:AV40"/>
    <mergeCell ref="A42:C44"/>
    <mergeCell ref="D42:AM44"/>
    <mergeCell ref="AN42:AV44"/>
    <mergeCell ref="AN82:AQ83"/>
    <mergeCell ref="AS82:AV83"/>
    <mergeCell ref="D45:AV46"/>
    <mergeCell ref="C48:AU65"/>
    <mergeCell ref="D66:AV67"/>
    <mergeCell ref="C69:AU79"/>
    <mergeCell ref="A80:AV80"/>
  </mergeCells>
  <conditionalFormatting sqref="C17:AU39">
    <cfRule type="cellIs" dxfId="138" priority="2" operator="equal">
      <formula>0</formula>
    </cfRule>
  </conditionalFormatting>
  <conditionalFormatting sqref="C48">
    <cfRule type="cellIs" dxfId="137" priority="3" operator="equal">
      <formula>0</formula>
    </cfRule>
  </conditionalFormatting>
  <conditionalFormatting sqref="B8">
    <cfRule type="cellIs" dxfId="136" priority="4" operator="equal">
      <formula>0</formula>
    </cfRule>
  </conditionalFormatting>
  <conditionalFormatting sqref="C69">
    <cfRule type="cellIs" dxfId="135" priority="5" operator="equal">
      <formula>0</formula>
    </cfRule>
  </conditionalFormatting>
  <hyperlinks>
    <hyperlink ref="AN82" location="Thématiques!Zone_d_impression" display="précédent" xr:uid="{00000000-0004-0000-0400-000000000000}"/>
    <hyperlink ref="AS82" location="Couverture_territoriale!A1" display="Suivant" xr:uid="{00000000-0004-0000-0400-000001000000}"/>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280"/>
  <sheetViews>
    <sheetView showGridLines="0" topLeftCell="B1" zoomScaleNormal="100" workbookViewId="0">
      <pane ySplit="3" topLeftCell="A4" activePane="bottomLeft" state="frozen"/>
      <selection activeCell="B1" sqref="B1"/>
      <selection pane="bottomLeft" activeCell="C22" sqref="C22"/>
    </sheetView>
  </sheetViews>
  <sheetFormatPr baseColWidth="10" defaultColWidth="9.140625" defaultRowHeight="15" x14ac:dyDescent="0.25"/>
  <cols>
    <col min="1" max="1" width="0" hidden="1"/>
    <col min="2" max="2" width="29.28515625"/>
    <col min="3" max="3" width="11.42578125" style="67"/>
    <col min="4" max="4" width="0" style="67" hidden="1" customWidth="1"/>
    <col min="5" max="5" width="22"/>
    <col min="6" max="6" width="55.140625"/>
    <col min="7" max="7" width="20.28515625"/>
    <col min="8" max="8" width="11.42578125" style="67"/>
    <col min="9" max="9" width="6.85546875"/>
    <col min="10" max="10" width="15"/>
    <col min="11" max="11" width="19.5703125"/>
    <col min="12" max="12" width="22.28515625"/>
    <col min="13" max="13" width="16.85546875"/>
    <col min="14" max="1025" width="10.7109375"/>
  </cols>
  <sheetData>
    <row r="1" spans="1:10" s="40" customFormat="1" ht="39.75" customHeight="1" x14ac:dyDescent="0.25">
      <c r="B1" s="301" t="s">
        <v>142</v>
      </c>
      <c r="C1" s="301"/>
      <c r="D1" s="301"/>
      <c r="E1" s="301"/>
      <c r="F1" s="301"/>
      <c r="G1" s="301"/>
      <c r="H1" s="43" t="s">
        <v>143</v>
      </c>
      <c r="I1" s="43" t="s">
        <v>141</v>
      </c>
      <c r="J1" s="69">
        <v>1</v>
      </c>
    </row>
    <row r="2" spans="1:10" ht="39.75" hidden="1" customHeight="1" x14ac:dyDescent="0.25">
      <c r="A2" s="40"/>
      <c r="B2" s="68"/>
      <c r="C2" s="70"/>
      <c r="D2" s="70"/>
      <c r="E2" s="70"/>
      <c r="F2" s="70"/>
      <c r="G2" s="70"/>
      <c r="H2" s="43"/>
      <c r="I2" s="43"/>
      <c r="J2" s="69"/>
    </row>
    <row r="3" spans="1:10" ht="25.5" customHeight="1" x14ac:dyDescent="0.25">
      <c r="A3" s="71" t="s">
        <v>144</v>
      </c>
      <c r="B3" s="220" t="s">
        <v>145</v>
      </c>
      <c r="C3" s="220" t="s">
        <v>146</v>
      </c>
      <c r="D3" s="72" t="s">
        <v>147</v>
      </c>
      <c r="E3" s="72" t="s">
        <v>148</v>
      </c>
      <c r="F3" s="72" t="s">
        <v>149</v>
      </c>
      <c r="G3" s="72" t="s">
        <v>150</v>
      </c>
      <c r="H3" s="73">
        <f>SUM(H4:H253)</f>
        <v>29</v>
      </c>
      <c r="J3" s="74">
        <v>2</v>
      </c>
    </row>
    <row r="4" spans="1:10" ht="18.75" customHeight="1" x14ac:dyDescent="0.25">
      <c r="A4" s="75">
        <v>29001</v>
      </c>
      <c r="B4" s="221" t="s">
        <v>151</v>
      </c>
      <c r="C4" s="222"/>
      <c r="D4" s="219" t="e">
        <f>CONCATENATE(Table!$G$3,Table!$G$5)</f>
        <v>#REF!</v>
      </c>
      <c r="E4" s="72" t="s">
        <v>148</v>
      </c>
      <c r="F4" s="75" t="s">
        <v>152</v>
      </c>
      <c r="G4" s="76"/>
      <c r="H4" s="77">
        <f t="shared" ref="H4:H67" si="0">IF(G4="fragiles",1,0)</f>
        <v>0</v>
      </c>
    </row>
    <row r="5" spans="1:10" ht="18.75" customHeight="1" x14ac:dyDescent="0.25">
      <c r="A5" s="75">
        <v>29002</v>
      </c>
      <c r="B5" s="221" t="s">
        <v>153</v>
      </c>
      <c r="C5" s="222"/>
      <c r="D5" s="219" t="e">
        <f>CONCATENATE(Table!$G$3,Table!$G$5)</f>
        <v>#REF!</v>
      </c>
      <c r="E5" s="76"/>
      <c r="F5" s="75" t="s">
        <v>154</v>
      </c>
      <c r="G5" s="76"/>
      <c r="H5" s="77">
        <f t="shared" si="0"/>
        <v>0</v>
      </c>
    </row>
    <row r="6" spans="1:10" ht="18.75" customHeight="1" x14ac:dyDescent="0.25">
      <c r="A6" s="75">
        <v>29003</v>
      </c>
      <c r="B6" s="221" t="s">
        <v>155</v>
      </c>
      <c r="C6" s="222"/>
      <c r="D6" s="219" t="e">
        <f>CONCATENATE(Table!$G$3,Table!$G$5)</f>
        <v>#REF!</v>
      </c>
      <c r="E6" s="72" t="s">
        <v>148</v>
      </c>
      <c r="F6" s="75" t="s">
        <v>156</v>
      </c>
      <c r="G6" s="76"/>
      <c r="H6" s="77">
        <f t="shared" si="0"/>
        <v>0</v>
      </c>
    </row>
    <row r="7" spans="1:10" ht="18.75" customHeight="1" x14ac:dyDescent="0.25">
      <c r="A7" s="75">
        <v>29004</v>
      </c>
      <c r="B7" s="221" t="s">
        <v>157</v>
      </c>
      <c r="C7" s="222"/>
      <c r="D7" s="219" t="e">
        <f>CONCATENATE(Table!$G$3,Table!$G$5)</f>
        <v>#REF!</v>
      </c>
      <c r="E7" s="76"/>
      <c r="F7" s="75" t="s">
        <v>154</v>
      </c>
      <c r="G7" s="76"/>
      <c r="H7" s="77">
        <f t="shared" si="0"/>
        <v>0</v>
      </c>
    </row>
    <row r="8" spans="1:10" ht="18.75" customHeight="1" x14ac:dyDescent="0.25">
      <c r="A8" s="75">
        <v>29005</v>
      </c>
      <c r="B8" s="221" t="s">
        <v>158</v>
      </c>
      <c r="C8" s="222"/>
      <c r="D8" s="219" t="e">
        <f>CONCATENATE(Table!$G$3,Table!$G$5)</f>
        <v>#REF!</v>
      </c>
      <c r="E8" s="76"/>
      <c r="F8" s="75" t="s">
        <v>154</v>
      </c>
      <c r="G8" s="76"/>
      <c r="H8" s="77">
        <f t="shared" si="0"/>
        <v>0</v>
      </c>
    </row>
    <row r="9" spans="1:10" ht="18.75" customHeight="1" x14ac:dyDescent="0.25">
      <c r="A9" s="75">
        <v>29006</v>
      </c>
      <c r="B9" s="221" t="s">
        <v>159</v>
      </c>
      <c r="C9" s="222"/>
      <c r="D9" s="219" t="e">
        <f>CONCATENATE(Table!$G$3,Table!$G$5)</f>
        <v>#REF!</v>
      </c>
      <c r="E9" s="76"/>
      <c r="F9" s="75" t="s">
        <v>160</v>
      </c>
      <c r="G9" s="76"/>
      <c r="H9" s="77">
        <f t="shared" si="0"/>
        <v>0</v>
      </c>
    </row>
    <row r="10" spans="1:10" ht="18.75" customHeight="1" x14ac:dyDescent="0.25">
      <c r="A10" s="75">
        <v>29007</v>
      </c>
      <c r="B10" s="221" t="s">
        <v>161</v>
      </c>
      <c r="C10" s="222"/>
      <c r="D10" s="219" t="e">
        <f>CONCATENATE(Table!$G$3,Table!$G$5)</f>
        <v>#REF!</v>
      </c>
      <c r="E10" s="72" t="s">
        <v>148</v>
      </c>
      <c r="F10" s="75" t="s">
        <v>162</v>
      </c>
      <c r="G10" s="76"/>
      <c r="H10" s="77">
        <f t="shared" si="0"/>
        <v>0</v>
      </c>
    </row>
    <row r="11" spans="1:10" ht="18.75" customHeight="1" x14ac:dyDescent="0.25">
      <c r="A11" s="75">
        <v>29008</v>
      </c>
      <c r="B11" s="221" t="s">
        <v>163</v>
      </c>
      <c r="C11" s="222"/>
      <c r="D11" s="219" t="e">
        <f>CONCATENATE(Table!$G$3,Table!$G$5)</f>
        <v>#REF!</v>
      </c>
      <c r="E11" s="76"/>
      <c r="F11" s="75" t="s">
        <v>156</v>
      </c>
      <c r="G11" s="76"/>
      <c r="H11" s="77">
        <f t="shared" si="0"/>
        <v>0</v>
      </c>
    </row>
    <row r="12" spans="1:10" ht="18.75" customHeight="1" x14ac:dyDescent="0.25">
      <c r="A12" s="75">
        <v>29010</v>
      </c>
      <c r="B12" s="221" t="s">
        <v>164</v>
      </c>
      <c r="C12" s="222"/>
      <c r="D12" s="219" t="e">
        <f>CONCATENATE(Table!$G$3,Table!$G$5)</f>
        <v>#REF!</v>
      </c>
      <c r="E12" s="76"/>
      <c r="F12" s="75" t="s">
        <v>165</v>
      </c>
      <c r="G12" s="76"/>
      <c r="H12" s="77">
        <f t="shared" si="0"/>
        <v>0</v>
      </c>
    </row>
    <row r="13" spans="1:10" ht="18.75" customHeight="1" x14ac:dyDescent="0.25">
      <c r="A13" s="75">
        <v>29011</v>
      </c>
      <c r="B13" s="221" t="s">
        <v>166</v>
      </c>
      <c r="C13" s="222"/>
      <c r="D13" s="219" t="e">
        <f>CONCATENATE(Table!$G$3,Table!$G$5)</f>
        <v>#REF!</v>
      </c>
      <c r="E13" s="76"/>
      <c r="F13" s="75" t="s">
        <v>167</v>
      </c>
      <c r="G13" s="76"/>
      <c r="H13" s="77">
        <f t="shared" si="0"/>
        <v>0</v>
      </c>
    </row>
    <row r="14" spans="1:10" ht="18.75" customHeight="1" x14ac:dyDescent="0.25">
      <c r="A14" s="75">
        <v>29012</v>
      </c>
      <c r="B14" s="221" t="s">
        <v>168</v>
      </c>
      <c r="C14" s="222"/>
      <c r="D14" s="219" t="e">
        <f>CONCATENATE(Table!$G$3,Table!$G$5)</f>
        <v>#REF!</v>
      </c>
      <c r="E14" s="72" t="s">
        <v>148</v>
      </c>
      <c r="F14" s="75" t="s">
        <v>162</v>
      </c>
      <c r="G14" s="76"/>
      <c r="H14" s="77">
        <f t="shared" si="0"/>
        <v>0</v>
      </c>
    </row>
    <row r="15" spans="1:10" ht="18.75" customHeight="1" x14ac:dyDescent="0.25">
      <c r="A15" s="75">
        <v>29013</v>
      </c>
      <c r="B15" s="221" t="s">
        <v>169</v>
      </c>
      <c r="C15" s="222"/>
      <c r="D15" s="219" t="e">
        <f>CONCATENATE(Table!$G$3,Table!$G$5)</f>
        <v>#REF!</v>
      </c>
      <c r="E15" s="72" t="s">
        <v>148</v>
      </c>
      <c r="F15" s="75" t="s">
        <v>162</v>
      </c>
      <c r="G15" s="76"/>
      <c r="H15" s="77">
        <f t="shared" si="0"/>
        <v>0</v>
      </c>
    </row>
    <row r="16" spans="1:10" ht="18.75" customHeight="1" x14ac:dyDescent="0.25">
      <c r="A16" s="75">
        <v>29014</v>
      </c>
      <c r="B16" s="221" t="s">
        <v>170</v>
      </c>
      <c r="C16" s="222"/>
      <c r="D16" s="219" t="e">
        <f>CONCATENATE(Table!$G$3,Table!$G$5)</f>
        <v>#REF!</v>
      </c>
      <c r="E16" s="76"/>
      <c r="F16" s="75" t="s">
        <v>171</v>
      </c>
      <c r="G16" s="76" t="s">
        <v>172</v>
      </c>
      <c r="H16" s="77">
        <f t="shared" si="0"/>
        <v>1</v>
      </c>
    </row>
    <row r="17" spans="1:8" ht="18.75" customHeight="1" x14ac:dyDescent="0.25">
      <c r="A17" s="75">
        <v>29015</v>
      </c>
      <c r="B17" s="221" t="s">
        <v>173</v>
      </c>
      <c r="C17" s="222"/>
      <c r="D17" s="219" t="e">
        <f>CONCATENATE(Table!$G$3,Table!$G$5)</f>
        <v>#REF!</v>
      </c>
      <c r="E17" s="76"/>
      <c r="F17" s="75" t="s">
        <v>174</v>
      </c>
      <c r="G17" s="76"/>
      <c r="H17" s="77">
        <f t="shared" si="0"/>
        <v>0</v>
      </c>
    </row>
    <row r="18" spans="1:8" ht="18.75" customHeight="1" x14ac:dyDescent="0.25">
      <c r="A18" s="75">
        <v>29016</v>
      </c>
      <c r="B18" s="221" t="s">
        <v>175</v>
      </c>
      <c r="C18" s="222"/>
      <c r="D18" s="219" t="e">
        <f>CONCATENATE(Table!$G$3,Table!$G$5)</f>
        <v>#REF!</v>
      </c>
      <c r="E18" s="72" t="s">
        <v>148</v>
      </c>
      <c r="F18" s="75" t="s">
        <v>162</v>
      </c>
      <c r="G18" s="76" t="s">
        <v>172</v>
      </c>
      <c r="H18" s="77">
        <f t="shared" si="0"/>
        <v>1</v>
      </c>
    </row>
    <row r="19" spans="1:8" ht="18.75" customHeight="1" x14ac:dyDescent="0.25">
      <c r="A19" s="75">
        <v>29017</v>
      </c>
      <c r="B19" s="221" t="s">
        <v>176</v>
      </c>
      <c r="C19" s="222"/>
      <c r="D19" s="219" t="e">
        <f>CONCATENATE(Table!$G$3,Table!$G$5)</f>
        <v>#REF!</v>
      </c>
      <c r="E19" s="76"/>
      <c r="F19" s="75" t="s">
        <v>177</v>
      </c>
      <c r="G19" s="76"/>
      <c r="H19" s="77">
        <f t="shared" si="0"/>
        <v>0</v>
      </c>
    </row>
    <row r="20" spans="1:8" ht="18.75" customHeight="1" x14ac:dyDescent="0.25">
      <c r="A20" s="75">
        <v>29018</v>
      </c>
      <c r="B20" s="221" t="s">
        <v>178</v>
      </c>
      <c r="C20" s="222"/>
      <c r="D20" s="219" t="e">
        <f>CONCATENATE(Table!$G$3,Table!$G$5)</f>
        <v>#REF!</v>
      </c>
      <c r="E20" s="72" t="s">
        <v>148</v>
      </c>
      <c r="F20" s="75" t="s">
        <v>162</v>
      </c>
      <c r="G20" s="76" t="s">
        <v>172</v>
      </c>
      <c r="H20" s="77">
        <f t="shared" si="0"/>
        <v>1</v>
      </c>
    </row>
    <row r="21" spans="1:8" ht="18.75" customHeight="1" x14ac:dyDescent="0.25">
      <c r="A21" s="75">
        <v>29019</v>
      </c>
      <c r="B21" s="221" t="s">
        <v>179</v>
      </c>
      <c r="C21" s="222"/>
      <c r="D21" s="219" t="e">
        <f>CONCATENATE(Table!$G$3,Table!$G$5)</f>
        <v>#REF!</v>
      </c>
      <c r="E21" s="76"/>
      <c r="F21" s="75" t="s">
        <v>167</v>
      </c>
      <c r="G21" s="76" t="s">
        <v>172</v>
      </c>
      <c r="H21" s="77">
        <f t="shared" si="0"/>
        <v>1</v>
      </c>
    </row>
    <row r="22" spans="1:8" ht="18.75" customHeight="1" x14ac:dyDescent="0.25">
      <c r="A22" s="75">
        <v>29020</v>
      </c>
      <c r="B22" s="221" t="s">
        <v>180</v>
      </c>
      <c r="C22" s="222"/>
      <c r="D22" s="219" t="e">
        <f>CONCATENATE(Table!$G$3,Table!$G$5)</f>
        <v>#REF!</v>
      </c>
      <c r="E22" s="76"/>
      <c r="F22" s="75" t="s">
        <v>181</v>
      </c>
      <c r="G22" s="76"/>
      <c r="H22" s="77">
        <f t="shared" si="0"/>
        <v>0</v>
      </c>
    </row>
    <row r="23" spans="1:8" ht="18.75" customHeight="1" x14ac:dyDescent="0.25">
      <c r="A23" s="75">
        <v>29022</v>
      </c>
      <c r="B23" s="221" t="s">
        <v>182</v>
      </c>
      <c r="C23" s="222"/>
      <c r="D23" s="219" t="e">
        <f>CONCATENATE(Table!$G$3,Table!$G$5)</f>
        <v>#REF!</v>
      </c>
      <c r="E23" s="72" t="s">
        <v>148</v>
      </c>
      <c r="F23" s="75" t="s">
        <v>152</v>
      </c>
      <c r="G23" s="76"/>
      <c r="H23" s="77">
        <f t="shared" si="0"/>
        <v>0</v>
      </c>
    </row>
    <row r="24" spans="1:8" ht="18.75" customHeight="1" x14ac:dyDescent="0.25">
      <c r="A24" s="75">
        <v>29023</v>
      </c>
      <c r="B24" s="221" t="s">
        <v>183</v>
      </c>
      <c r="C24" s="222"/>
      <c r="D24" s="219" t="e">
        <f>CONCATENATE(Table!$G$3,Table!$G$5)</f>
        <v>#REF!</v>
      </c>
      <c r="E24" s="76"/>
      <c r="F24" s="75" t="s">
        <v>171</v>
      </c>
      <c r="G24" s="76"/>
      <c r="H24" s="77">
        <f t="shared" si="0"/>
        <v>0</v>
      </c>
    </row>
    <row r="25" spans="1:8" ht="18.75" customHeight="1" x14ac:dyDescent="0.25">
      <c r="A25" s="75">
        <v>29024</v>
      </c>
      <c r="B25" s="221" t="s">
        <v>184</v>
      </c>
      <c r="C25" s="222"/>
      <c r="D25" s="219" t="e">
        <f>CONCATENATE(Table!$G$3,Table!$G$5)</f>
        <v>#REF!</v>
      </c>
      <c r="E25" s="72" t="s">
        <v>148</v>
      </c>
      <c r="F25" s="75" t="s">
        <v>185</v>
      </c>
      <c r="G25" s="76" t="s">
        <v>172</v>
      </c>
      <c r="H25" s="77">
        <f t="shared" si="0"/>
        <v>1</v>
      </c>
    </row>
    <row r="26" spans="1:8" ht="18.75" customHeight="1" x14ac:dyDescent="0.25">
      <c r="A26" s="75">
        <v>29025</v>
      </c>
      <c r="B26" s="221" t="s">
        <v>186</v>
      </c>
      <c r="C26" s="222"/>
      <c r="D26" s="219" t="e">
        <f>CONCATENATE(Table!$G$3,Table!$G$5)</f>
        <v>#REF!</v>
      </c>
      <c r="E26" s="76"/>
      <c r="F26" s="75" t="s">
        <v>187</v>
      </c>
      <c r="G26" s="76"/>
      <c r="H26" s="77">
        <f t="shared" si="0"/>
        <v>0</v>
      </c>
    </row>
    <row r="27" spans="1:8" ht="18.75" customHeight="1" x14ac:dyDescent="0.25">
      <c r="A27" s="75">
        <v>29026</v>
      </c>
      <c r="B27" s="221" t="s">
        <v>188</v>
      </c>
      <c r="C27" s="222"/>
      <c r="D27" s="219" t="e">
        <f>CONCATENATE(Table!$G$3,Table!$G$5)</f>
        <v>#REF!</v>
      </c>
      <c r="E27" s="76"/>
      <c r="F27" s="75" t="s">
        <v>187</v>
      </c>
      <c r="G27" s="76"/>
      <c r="H27" s="77">
        <f t="shared" si="0"/>
        <v>0</v>
      </c>
    </row>
    <row r="28" spans="1:8" ht="18.75" customHeight="1" x14ac:dyDescent="0.25">
      <c r="A28" s="75">
        <v>29027</v>
      </c>
      <c r="B28" s="221" t="s">
        <v>189</v>
      </c>
      <c r="C28" s="222"/>
      <c r="D28" s="219" t="e">
        <f>CONCATENATE(Table!$G$3,Table!$G$5)</f>
        <v>#REF!</v>
      </c>
      <c r="E28" s="72" t="s">
        <v>148</v>
      </c>
      <c r="F28" s="75" t="s">
        <v>190</v>
      </c>
      <c r="G28" s="76" t="s">
        <v>172</v>
      </c>
      <c r="H28" s="77">
        <f t="shared" si="0"/>
        <v>1</v>
      </c>
    </row>
    <row r="29" spans="1:8" ht="18.75" customHeight="1" x14ac:dyDescent="0.25">
      <c r="A29" s="75">
        <v>29028</v>
      </c>
      <c r="B29" s="221" t="s">
        <v>191</v>
      </c>
      <c r="C29" s="222"/>
      <c r="D29" s="219" t="e">
        <f>CONCATENATE(Table!$G$3,Table!$G$5)</f>
        <v>#REF!</v>
      </c>
      <c r="E29" s="72" t="s">
        <v>148</v>
      </c>
      <c r="F29" s="75" t="s">
        <v>156</v>
      </c>
      <c r="G29" s="76" t="s">
        <v>172</v>
      </c>
      <c r="H29" s="77">
        <f t="shared" si="0"/>
        <v>1</v>
      </c>
    </row>
    <row r="30" spans="1:8" ht="18.75" customHeight="1" x14ac:dyDescent="0.25">
      <c r="A30" s="75">
        <v>29029</v>
      </c>
      <c r="B30" s="221" t="s">
        <v>192</v>
      </c>
      <c r="C30" s="222"/>
      <c r="D30" s="219" t="e">
        <f>CONCATENATE(Table!$G$3,Table!$G$5)</f>
        <v>#REF!</v>
      </c>
      <c r="E30" s="72" t="s">
        <v>148</v>
      </c>
      <c r="F30" s="75" t="s">
        <v>185</v>
      </c>
      <c r="G30" s="76"/>
      <c r="H30" s="77">
        <f t="shared" si="0"/>
        <v>0</v>
      </c>
    </row>
    <row r="31" spans="1:8" ht="18.75" customHeight="1" x14ac:dyDescent="0.25">
      <c r="A31" s="75">
        <v>29030</v>
      </c>
      <c r="B31" s="221" t="s">
        <v>193</v>
      </c>
      <c r="C31" s="222"/>
      <c r="D31" s="219" t="e">
        <f>CONCATENATE(Table!$G$3,Table!$G$5)</f>
        <v>#REF!</v>
      </c>
      <c r="E31" s="76"/>
      <c r="F31" s="75" t="s">
        <v>194</v>
      </c>
      <c r="G31" s="76"/>
      <c r="H31" s="77">
        <f t="shared" si="0"/>
        <v>0</v>
      </c>
    </row>
    <row r="32" spans="1:8" ht="18.75" customHeight="1" x14ac:dyDescent="0.25">
      <c r="A32" s="75">
        <v>29031</v>
      </c>
      <c r="B32" s="221" t="s">
        <v>195</v>
      </c>
      <c r="C32" s="222"/>
      <c r="D32" s="219" t="e">
        <f>CONCATENATE(Table!$G$3,Table!$G$5)</f>
        <v>#REF!</v>
      </c>
      <c r="E32" s="76"/>
      <c r="F32" s="75" t="s">
        <v>154</v>
      </c>
      <c r="G32" s="76"/>
      <c r="H32" s="77">
        <f t="shared" si="0"/>
        <v>0</v>
      </c>
    </row>
    <row r="33" spans="1:16" ht="18.75" customHeight="1" x14ac:dyDescent="0.25">
      <c r="A33" s="75">
        <v>29032</v>
      </c>
      <c r="B33" s="221" t="s">
        <v>196</v>
      </c>
      <c r="C33" s="222"/>
      <c r="D33" s="219" t="e">
        <f>CONCATENATE(Table!$G$3,Table!$G$5)</f>
        <v>#REF!</v>
      </c>
      <c r="E33" s="76"/>
      <c r="F33" s="75" t="s">
        <v>160</v>
      </c>
      <c r="G33" s="76"/>
      <c r="H33" s="77">
        <f t="shared" si="0"/>
        <v>0</v>
      </c>
    </row>
    <row r="34" spans="1:16" ht="18.75" customHeight="1" x14ac:dyDescent="0.25">
      <c r="A34" s="75">
        <v>29035</v>
      </c>
      <c r="B34" s="221" t="s">
        <v>197</v>
      </c>
      <c r="C34" s="222"/>
      <c r="D34" s="219" t="e">
        <f>CONCATENATE(Table!$G$3,Table!$G$5)</f>
        <v>#REF!</v>
      </c>
      <c r="E34" s="76"/>
      <c r="F34" s="75" t="s">
        <v>174</v>
      </c>
      <c r="G34" s="76"/>
      <c r="H34" s="77">
        <f t="shared" si="0"/>
        <v>0</v>
      </c>
    </row>
    <row r="35" spans="1:16" ht="18.75" customHeight="1" x14ac:dyDescent="0.25">
      <c r="A35" s="75">
        <v>29036</v>
      </c>
      <c r="B35" s="221" t="s">
        <v>198</v>
      </c>
      <c r="C35" s="222"/>
      <c r="D35" s="219" t="e">
        <f>CONCATENATE(Table!$G$3,Table!$G$5)</f>
        <v>#REF!</v>
      </c>
      <c r="E35" s="72" t="s">
        <v>148</v>
      </c>
      <c r="F35" s="75" t="s">
        <v>190</v>
      </c>
      <c r="G35" s="76"/>
      <c r="H35" s="77">
        <f t="shared" si="0"/>
        <v>0</v>
      </c>
    </row>
    <row r="36" spans="1:16" ht="18.75" customHeight="1" x14ac:dyDescent="0.25">
      <c r="A36" s="75">
        <v>29037</v>
      </c>
      <c r="B36" s="221" t="s">
        <v>199</v>
      </c>
      <c r="C36" s="222"/>
      <c r="D36" s="219" t="e">
        <f>CONCATENATE(Table!$G$3,Table!$G$5)</f>
        <v>#REF!</v>
      </c>
      <c r="E36" s="76"/>
      <c r="F36" s="75" t="s">
        <v>200</v>
      </c>
      <c r="G36" s="76"/>
      <c r="H36" s="77">
        <f t="shared" si="0"/>
        <v>0</v>
      </c>
      <c r="P36">
        <f>SUM(Couverture_territoriale!C3)</f>
        <v>0</v>
      </c>
    </row>
    <row r="37" spans="1:16" ht="18.75" customHeight="1" x14ac:dyDescent="0.25">
      <c r="A37" s="75">
        <v>29038</v>
      </c>
      <c r="B37" s="221" t="s">
        <v>201</v>
      </c>
      <c r="C37" s="222"/>
      <c r="D37" s="219" t="e">
        <f>CONCATENATE(Table!$G$3,Table!$G$5)</f>
        <v>#REF!</v>
      </c>
      <c r="E37" s="76"/>
      <c r="F37" s="75" t="s">
        <v>165</v>
      </c>
      <c r="G37" s="76"/>
      <c r="H37" s="77">
        <f t="shared" si="0"/>
        <v>0</v>
      </c>
    </row>
    <row r="38" spans="1:16" ht="18.75" customHeight="1" x14ac:dyDescent="0.25">
      <c r="A38" s="75">
        <v>29039</v>
      </c>
      <c r="B38" s="221" t="s">
        <v>202</v>
      </c>
      <c r="C38" s="222"/>
      <c r="D38" s="219" t="e">
        <f>CONCATENATE(Table!$G$3,Table!$G$5)</f>
        <v>#REF!</v>
      </c>
      <c r="E38" s="76"/>
      <c r="F38" s="75" t="s">
        <v>203</v>
      </c>
      <c r="G38" s="76"/>
      <c r="H38" s="77">
        <f t="shared" si="0"/>
        <v>0</v>
      </c>
    </row>
    <row r="39" spans="1:16" ht="18.75" customHeight="1" x14ac:dyDescent="0.25">
      <c r="A39" s="75">
        <v>29145</v>
      </c>
      <c r="B39" s="221" t="s">
        <v>204</v>
      </c>
      <c r="C39" s="222"/>
      <c r="D39" s="219" t="e">
        <f>CONCATENATE(Table!$G$3,Table!$G$5)</f>
        <v>#REF!</v>
      </c>
      <c r="E39" s="72" t="s">
        <v>148</v>
      </c>
      <c r="F39" s="75" t="s">
        <v>156</v>
      </c>
      <c r="G39" s="76"/>
      <c r="H39" s="77">
        <f t="shared" si="0"/>
        <v>0</v>
      </c>
    </row>
    <row r="40" spans="1:16" ht="18.75" customHeight="1" x14ac:dyDescent="0.25">
      <c r="A40" s="75">
        <v>29041</v>
      </c>
      <c r="B40" s="221" t="s">
        <v>205</v>
      </c>
      <c r="C40" s="222"/>
      <c r="D40" s="219" t="e">
        <f>CONCATENATE(Table!$G$3,Table!$G$5)</f>
        <v>#REF!</v>
      </c>
      <c r="E40" s="72" t="s">
        <v>148</v>
      </c>
      <c r="F40" s="75" t="s">
        <v>190</v>
      </c>
      <c r="G40" s="76" t="s">
        <v>172</v>
      </c>
      <c r="H40" s="77">
        <f t="shared" si="0"/>
        <v>1</v>
      </c>
    </row>
    <row r="41" spans="1:16" ht="18.75" customHeight="1" x14ac:dyDescent="0.25">
      <c r="A41" s="75">
        <v>29042</v>
      </c>
      <c r="B41" s="221" t="s">
        <v>206</v>
      </c>
      <c r="C41" s="222"/>
      <c r="D41" s="219" t="e">
        <f>CONCATENATE(Table!$G$3,Table!$G$5)</f>
        <v>#REF!</v>
      </c>
      <c r="E41" s="72" t="s">
        <v>148</v>
      </c>
      <c r="F41" s="75" t="s">
        <v>152</v>
      </c>
      <c r="G41" s="76"/>
      <c r="H41" s="77">
        <f t="shared" si="0"/>
        <v>0</v>
      </c>
    </row>
    <row r="42" spans="1:16" ht="18.75" customHeight="1" x14ac:dyDescent="0.25">
      <c r="A42" s="75">
        <v>29043</v>
      </c>
      <c r="B42" s="221" t="s">
        <v>207</v>
      </c>
      <c r="C42" s="222"/>
      <c r="D42" s="219" t="e">
        <f>CONCATENATE(Table!$G$3,Table!$G$5)</f>
        <v>#REF!</v>
      </c>
      <c r="E42" s="76"/>
      <c r="F42" s="75" t="s">
        <v>208</v>
      </c>
      <c r="G42" s="76"/>
      <c r="H42" s="77">
        <f t="shared" si="0"/>
        <v>0</v>
      </c>
    </row>
    <row r="43" spans="1:16" ht="18.75" customHeight="1" x14ac:dyDescent="0.25">
      <c r="A43" s="75">
        <v>29044</v>
      </c>
      <c r="B43" s="221" t="s">
        <v>209</v>
      </c>
      <c r="C43" s="222"/>
      <c r="D43" s="219" t="e">
        <f>CONCATENATE(Table!$G$3,Table!$G$5)</f>
        <v>#REF!</v>
      </c>
      <c r="E43" s="76"/>
      <c r="F43" s="75" t="s">
        <v>187</v>
      </c>
      <c r="G43" s="76"/>
      <c r="H43" s="77">
        <f t="shared" si="0"/>
        <v>0</v>
      </c>
    </row>
    <row r="44" spans="1:16" ht="18.75" customHeight="1" x14ac:dyDescent="0.25">
      <c r="A44" s="75">
        <v>29045</v>
      </c>
      <c r="B44" s="221" t="s">
        <v>210</v>
      </c>
      <c r="C44" s="222"/>
      <c r="D44" s="219" t="e">
        <f>CONCATENATE(Table!$G$3,Table!$G$5)</f>
        <v>#REF!</v>
      </c>
      <c r="E44" s="76"/>
      <c r="F44" s="75" t="s">
        <v>208</v>
      </c>
      <c r="G44" s="76"/>
      <c r="H44" s="77">
        <f t="shared" si="0"/>
        <v>0</v>
      </c>
    </row>
    <row r="45" spans="1:16" ht="18.75" customHeight="1" x14ac:dyDescent="0.25">
      <c r="A45" s="75">
        <v>29046</v>
      </c>
      <c r="B45" s="221" t="s">
        <v>211</v>
      </c>
      <c r="C45" s="222"/>
      <c r="D45" s="219" t="e">
        <f>CONCATENATE(Table!$G$3,Table!$G$5)</f>
        <v>#REF!</v>
      </c>
      <c r="E45" s="72" t="s">
        <v>148</v>
      </c>
      <c r="F45" s="75" t="s">
        <v>212</v>
      </c>
      <c r="G45" s="76"/>
      <c r="H45" s="77">
        <f t="shared" si="0"/>
        <v>0</v>
      </c>
    </row>
    <row r="46" spans="1:16" ht="18.75" customHeight="1" x14ac:dyDescent="0.25">
      <c r="A46" s="75">
        <v>29048</v>
      </c>
      <c r="B46" s="221" t="s">
        <v>213</v>
      </c>
      <c r="C46" s="222"/>
      <c r="D46" s="219" t="e">
        <f>CONCATENATE(Table!$G$3,Table!$G$5)</f>
        <v>#REF!</v>
      </c>
      <c r="E46" s="76"/>
      <c r="F46" s="75" t="s">
        <v>181</v>
      </c>
      <c r="G46" s="76"/>
      <c r="H46" s="77">
        <f t="shared" si="0"/>
        <v>0</v>
      </c>
    </row>
    <row r="47" spans="1:16" ht="18.75" customHeight="1" x14ac:dyDescent="0.25">
      <c r="A47" s="75">
        <v>29049</v>
      </c>
      <c r="B47" s="221" t="s">
        <v>214</v>
      </c>
      <c r="C47" s="222"/>
      <c r="D47" s="219" t="e">
        <f>CONCATENATE(Table!$G$3,Table!$G$5)</f>
        <v>#REF!</v>
      </c>
      <c r="E47" s="76"/>
      <c r="F47" s="75" t="s">
        <v>203</v>
      </c>
      <c r="G47" s="76"/>
      <c r="H47" s="77">
        <f t="shared" si="0"/>
        <v>0</v>
      </c>
    </row>
    <row r="48" spans="1:16" ht="18.75" customHeight="1" x14ac:dyDescent="0.25">
      <c r="A48" s="75">
        <v>29051</v>
      </c>
      <c r="B48" s="221" t="s">
        <v>215</v>
      </c>
      <c r="C48" s="222"/>
      <c r="D48" s="219" t="e">
        <f>CONCATENATE(Table!$G$3,Table!$G$5)</f>
        <v>#REF!</v>
      </c>
      <c r="E48" s="76"/>
      <c r="F48" s="75" t="s">
        <v>181</v>
      </c>
      <c r="G48" s="76"/>
      <c r="H48" s="77">
        <f t="shared" si="0"/>
        <v>0</v>
      </c>
    </row>
    <row r="49" spans="1:8" ht="18.75" customHeight="1" x14ac:dyDescent="0.25">
      <c r="A49" s="75">
        <v>29058</v>
      </c>
      <c r="B49" s="221" t="s">
        <v>216</v>
      </c>
      <c r="C49" s="222"/>
      <c r="D49" s="219" t="e">
        <f>CONCATENATE(Table!$G$3,Table!$G$5)</f>
        <v>#REF!</v>
      </c>
      <c r="E49" s="76"/>
      <c r="F49" s="75" t="s">
        <v>160</v>
      </c>
      <c r="G49" s="76"/>
      <c r="H49" s="77">
        <f t="shared" si="0"/>
        <v>0</v>
      </c>
    </row>
    <row r="50" spans="1:8" ht="18.75" customHeight="1" x14ac:dyDescent="0.25">
      <c r="A50" s="75">
        <v>29059</v>
      </c>
      <c r="B50" s="221" t="s">
        <v>217</v>
      </c>
      <c r="C50" s="222"/>
      <c r="D50" s="219" t="e">
        <f>CONCATENATE(Table!$G$3,Table!$G$5)</f>
        <v>#REF!</v>
      </c>
      <c r="E50" s="76"/>
      <c r="F50" s="75" t="s">
        <v>171</v>
      </c>
      <c r="G50" s="76"/>
      <c r="H50" s="77">
        <f t="shared" si="0"/>
        <v>0</v>
      </c>
    </row>
    <row r="51" spans="1:8" ht="18.75" customHeight="1" x14ac:dyDescent="0.25">
      <c r="A51" s="75">
        <v>29060</v>
      </c>
      <c r="B51" s="221" t="s">
        <v>218</v>
      </c>
      <c r="C51" s="222"/>
      <c r="D51" s="219" t="e">
        <f>CONCATENATE(Table!$G$3,Table!$G$5)</f>
        <v>#REF!</v>
      </c>
      <c r="E51" s="76"/>
      <c r="F51" s="75" t="s">
        <v>160</v>
      </c>
      <c r="G51" s="76"/>
      <c r="H51" s="77">
        <f t="shared" si="0"/>
        <v>0</v>
      </c>
    </row>
    <row r="52" spans="1:8" ht="18.75" customHeight="1" x14ac:dyDescent="0.25">
      <c r="A52" s="75">
        <v>29061</v>
      </c>
      <c r="B52" s="221" t="s">
        <v>219</v>
      </c>
      <c r="C52" s="222"/>
      <c r="D52" s="219" t="e">
        <f>CONCATENATE(Table!$G$3,Table!$G$5)</f>
        <v>#REF!</v>
      </c>
      <c r="E52" s="76"/>
      <c r="F52" s="75" t="s">
        <v>220</v>
      </c>
      <c r="G52" s="76"/>
      <c r="H52" s="77">
        <f t="shared" si="0"/>
        <v>0</v>
      </c>
    </row>
    <row r="53" spans="1:8" ht="18.75" customHeight="1" x14ac:dyDescent="0.25">
      <c r="A53" s="75">
        <v>29062</v>
      </c>
      <c r="B53" s="221" t="s">
        <v>221</v>
      </c>
      <c r="C53" s="222"/>
      <c r="D53" s="219" t="e">
        <f>CONCATENATE(Table!$G$3,Table!$G$5)</f>
        <v>#REF!</v>
      </c>
      <c r="E53" s="76"/>
      <c r="F53" s="75" t="s">
        <v>187</v>
      </c>
      <c r="G53" s="76"/>
      <c r="H53" s="77">
        <f t="shared" si="0"/>
        <v>0</v>
      </c>
    </row>
    <row r="54" spans="1:8" ht="18.75" customHeight="1" x14ac:dyDescent="0.25">
      <c r="A54" s="75">
        <v>29063</v>
      </c>
      <c r="B54" s="221" t="s">
        <v>222</v>
      </c>
      <c r="C54" s="222"/>
      <c r="D54" s="219" t="e">
        <f>CONCATENATE(Table!$G$3,Table!$G$5)</f>
        <v>#REF!</v>
      </c>
      <c r="E54" s="72" t="s">
        <v>148</v>
      </c>
      <c r="F54" s="75" t="s">
        <v>156</v>
      </c>
      <c r="G54" s="76" t="s">
        <v>172</v>
      </c>
      <c r="H54" s="77">
        <f t="shared" si="0"/>
        <v>1</v>
      </c>
    </row>
    <row r="55" spans="1:8" ht="18.75" customHeight="1" x14ac:dyDescent="0.25">
      <c r="A55" s="75">
        <v>29064</v>
      </c>
      <c r="B55" s="221" t="s">
        <v>223</v>
      </c>
      <c r="C55" s="222"/>
      <c r="D55" s="219" t="e">
        <f>CONCATENATE(Table!$G$3,Table!$G$5)</f>
        <v>#REF!</v>
      </c>
      <c r="E55" s="76"/>
      <c r="F55" s="75" t="s">
        <v>224</v>
      </c>
      <c r="G55" s="76"/>
      <c r="H55" s="77">
        <f t="shared" si="0"/>
        <v>0</v>
      </c>
    </row>
    <row r="56" spans="1:8" ht="18.75" customHeight="1" x14ac:dyDescent="0.25">
      <c r="A56" s="75">
        <v>29065</v>
      </c>
      <c r="B56" s="221" t="s">
        <v>225</v>
      </c>
      <c r="C56" s="222"/>
      <c r="D56" s="219" t="e">
        <f>CONCATENATE(Table!$G$3,Table!$G$5)</f>
        <v>#REF!</v>
      </c>
      <c r="E56" s="76"/>
      <c r="F56" s="75" t="s">
        <v>226</v>
      </c>
      <c r="G56" s="76"/>
      <c r="H56" s="77">
        <f t="shared" si="0"/>
        <v>0</v>
      </c>
    </row>
    <row r="57" spans="1:8" ht="18.75" customHeight="1" x14ac:dyDescent="0.25">
      <c r="A57" s="75">
        <v>29066</v>
      </c>
      <c r="B57" s="221" t="s">
        <v>227</v>
      </c>
      <c r="C57" s="222"/>
      <c r="D57" s="219" t="e">
        <f>CONCATENATE(Table!$G$3,Table!$G$5)</f>
        <v>#REF!</v>
      </c>
      <c r="E57" s="76"/>
      <c r="F57" s="75" t="s">
        <v>181</v>
      </c>
      <c r="G57" s="76"/>
      <c r="H57" s="77">
        <f t="shared" si="0"/>
        <v>0</v>
      </c>
    </row>
    <row r="58" spans="1:8" ht="18.75" customHeight="1" x14ac:dyDescent="0.25">
      <c r="A58" s="75">
        <v>29067</v>
      </c>
      <c r="B58" s="221" t="s">
        <v>228</v>
      </c>
      <c r="C58" s="222"/>
      <c r="D58" s="219" t="e">
        <f>CONCATENATE(Table!$G$3,Table!$G$5)</f>
        <v>#REF!</v>
      </c>
      <c r="E58" s="76"/>
      <c r="F58" s="75" t="s">
        <v>171</v>
      </c>
      <c r="G58" s="76" t="s">
        <v>172</v>
      </c>
      <c r="H58" s="77">
        <f t="shared" si="0"/>
        <v>1</v>
      </c>
    </row>
    <row r="59" spans="1:8" ht="18.75" customHeight="1" x14ac:dyDescent="0.25">
      <c r="A59" s="75">
        <v>29068</v>
      </c>
      <c r="B59" s="221" t="s">
        <v>229</v>
      </c>
      <c r="C59" s="222"/>
      <c r="D59" s="219" t="e">
        <f>CONCATENATE(Table!$G$3,Table!$G$5)</f>
        <v>#REF!</v>
      </c>
      <c r="E59" s="76"/>
      <c r="F59" s="75" t="s">
        <v>165</v>
      </c>
      <c r="G59" s="76"/>
      <c r="H59" s="77">
        <f t="shared" si="0"/>
        <v>0</v>
      </c>
    </row>
    <row r="60" spans="1:8" ht="18.75" customHeight="1" x14ac:dyDescent="0.25">
      <c r="A60" s="75">
        <v>29069</v>
      </c>
      <c r="B60" s="221" t="s">
        <v>230</v>
      </c>
      <c r="C60" s="222"/>
      <c r="D60" s="219" t="e">
        <f>CONCATENATE(Table!$G$3,Table!$G$5)</f>
        <v>#REF!</v>
      </c>
      <c r="E60" s="76"/>
      <c r="F60" s="75" t="s">
        <v>167</v>
      </c>
      <c r="G60" s="76"/>
      <c r="H60" s="77">
        <f t="shared" si="0"/>
        <v>0</v>
      </c>
    </row>
    <row r="61" spans="1:8" ht="18.75" customHeight="1" x14ac:dyDescent="0.25">
      <c r="A61" s="75">
        <v>29070</v>
      </c>
      <c r="B61" s="221" t="s">
        <v>231</v>
      </c>
      <c r="C61" s="222"/>
      <c r="D61" s="219" t="e">
        <f>CONCATENATE(Table!$G$3,Table!$G$5)</f>
        <v>#REF!</v>
      </c>
      <c r="E61" s="76"/>
      <c r="F61" s="75" t="s">
        <v>226</v>
      </c>
      <c r="G61" s="76"/>
      <c r="H61" s="77">
        <f t="shared" si="0"/>
        <v>0</v>
      </c>
    </row>
    <row r="62" spans="1:8" ht="18.75" customHeight="1" x14ac:dyDescent="0.25">
      <c r="A62" s="75">
        <v>29071</v>
      </c>
      <c r="B62" s="221" t="s">
        <v>232</v>
      </c>
      <c r="C62" s="222"/>
      <c r="D62" s="219" t="e">
        <f>CONCATENATE(Table!$G$3,Table!$G$5)</f>
        <v>#REF!</v>
      </c>
      <c r="E62" s="76"/>
      <c r="F62" s="75" t="s">
        <v>154</v>
      </c>
      <c r="G62" s="76" t="s">
        <v>172</v>
      </c>
      <c r="H62" s="77">
        <f t="shared" si="0"/>
        <v>1</v>
      </c>
    </row>
    <row r="63" spans="1:8" ht="18.75" customHeight="1" x14ac:dyDescent="0.25">
      <c r="A63" s="75">
        <v>29072</v>
      </c>
      <c r="B63" s="221" t="s">
        <v>233</v>
      </c>
      <c r="C63" s="222"/>
      <c r="D63" s="219" t="e">
        <f>CONCATENATE(Table!$G$3,Table!$G$5)</f>
        <v>#REF!</v>
      </c>
      <c r="E63" s="76"/>
      <c r="F63" s="75" t="s">
        <v>200</v>
      </c>
      <c r="G63" s="76"/>
      <c r="H63" s="77">
        <f t="shared" si="0"/>
        <v>0</v>
      </c>
    </row>
    <row r="64" spans="1:8" ht="18.75" customHeight="1" x14ac:dyDescent="0.25">
      <c r="A64" s="75">
        <v>29073</v>
      </c>
      <c r="B64" s="221" t="s">
        <v>234</v>
      </c>
      <c r="C64" s="222"/>
      <c r="D64" s="219" t="e">
        <f>CONCATENATE(Table!$G$3,Table!$G$5)</f>
        <v>#REF!</v>
      </c>
      <c r="E64" s="76"/>
      <c r="F64" s="75" t="s">
        <v>171</v>
      </c>
      <c r="G64" s="76"/>
      <c r="H64" s="77">
        <f t="shared" si="0"/>
        <v>0</v>
      </c>
    </row>
    <row r="65" spans="1:8" ht="18.75" customHeight="1" x14ac:dyDescent="0.25">
      <c r="A65" s="75">
        <v>29074</v>
      </c>
      <c r="B65" s="221" t="s">
        <v>235</v>
      </c>
      <c r="C65" s="222"/>
      <c r="D65" s="219" t="e">
        <f>CONCATENATE(Table!$G$3,Table!$G$5)</f>
        <v>#REF!</v>
      </c>
      <c r="E65" s="76"/>
      <c r="F65" s="75" t="s">
        <v>165</v>
      </c>
      <c r="G65" s="76"/>
      <c r="H65" s="77">
        <f t="shared" si="0"/>
        <v>0</v>
      </c>
    </row>
    <row r="66" spans="1:8" ht="18.75" customHeight="1" x14ac:dyDescent="0.25">
      <c r="A66" s="75">
        <v>29075</v>
      </c>
      <c r="B66" s="221" t="s">
        <v>236</v>
      </c>
      <c r="C66" s="222"/>
      <c r="D66" s="219" t="e">
        <f>CONCATENATE(Table!$G$3,Table!$G$5)</f>
        <v>#REF!</v>
      </c>
      <c r="E66" s="76"/>
      <c r="F66" s="75" t="s">
        <v>167</v>
      </c>
      <c r="G66" s="76"/>
      <c r="H66" s="77">
        <f t="shared" si="0"/>
        <v>0</v>
      </c>
    </row>
    <row r="67" spans="1:8" ht="18.75" customHeight="1" x14ac:dyDescent="0.25">
      <c r="A67" s="75">
        <v>29077</v>
      </c>
      <c r="B67" s="221" t="s">
        <v>237</v>
      </c>
      <c r="C67" s="222"/>
      <c r="D67" s="219" t="e">
        <f>CONCATENATE(Table!$G$3,Table!$G$5)</f>
        <v>#REF!</v>
      </c>
      <c r="E67" s="76"/>
      <c r="F67" s="75" t="s">
        <v>224</v>
      </c>
      <c r="G67" s="76"/>
      <c r="H67" s="77">
        <f t="shared" si="0"/>
        <v>0</v>
      </c>
    </row>
    <row r="68" spans="1:8" ht="18.75" customHeight="1" x14ac:dyDescent="0.25">
      <c r="A68" s="75">
        <v>29078</v>
      </c>
      <c r="B68" s="221" t="s">
        <v>238</v>
      </c>
      <c r="C68" s="222"/>
      <c r="D68" s="219" t="e">
        <f>CONCATENATE(Table!$G$3,Table!$G$5)</f>
        <v>#REF!</v>
      </c>
      <c r="E68" s="76"/>
      <c r="F68" s="75" t="s">
        <v>208</v>
      </c>
      <c r="G68" s="76"/>
      <c r="H68" s="77">
        <f t="shared" ref="H68:H131" si="1">IF(G68="fragiles",1,0)</f>
        <v>0</v>
      </c>
    </row>
    <row r="69" spans="1:8" ht="18.75" customHeight="1" x14ac:dyDescent="0.25">
      <c r="A69" s="75">
        <v>29079</v>
      </c>
      <c r="B69" s="221" t="s">
        <v>239</v>
      </c>
      <c r="C69" s="222"/>
      <c r="D69" s="219" t="e">
        <f>CONCATENATE(Table!$G$3,Table!$G$5)</f>
        <v>#REF!</v>
      </c>
      <c r="E69" s="76"/>
      <c r="F69" s="75" t="s">
        <v>171</v>
      </c>
      <c r="G69" s="76"/>
      <c r="H69" s="77">
        <f t="shared" si="1"/>
        <v>0</v>
      </c>
    </row>
    <row r="70" spans="1:8" ht="18.75" customHeight="1" x14ac:dyDescent="0.25">
      <c r="A70" s="75">
        <v>29080</v>
      </c>
      <c r="B70" s="221" t="s">
        <v>240</v>
      </c>
      <c r="C70" s="222"/>
      <c r="D70" s="219" t="e">
        <f>CONCATENATE(Table!$G$3,Table!$G$5)</f>
        <v>#REF!</v>
      </c>
      <c r="E70" s="76"/>
      <c r="F70" s="75" t="s">
        <v>208</v>
      </c>
      <c r="G70" s="76"/>
      <c r="H70" s="77">
        <f t="shared" si="1"/>
        <v>0</v>
      </c>
    </row>
    <row r="71" spans="1:8" ht="18.75" customHeight="1" x14ac:dyDescent="0.25">
      <c r="A71" s="75">
        <v>29081</v>
      </c>
      <c r="B71" s="221" t="s">
        <v>241</v>
      </c>
      <c r="C71" s="222"/>
      <c r="D71" s="219" t="e">
        <f>CONCATENATE(Table!$G$3,Table!$G$5)</f>
        <v>#REF!</v>
      </c>
      <c r="E71" s="72" t="s">
        <v>148</v>
      </c>
      <c r="F71" s="75" t="s">
        <v>162</v>
      </c>
      <c r="G71" s="76" t="s">
        <v>172</v>
      </c>
      <c r="H71" s="77">
        <f t="shared" si="1"/>
        <v>1</v>
      </c>
    </row>
    <row r="72" spans="1:8" ht="18.75" customHeight="1" x14ac:dyDescent="0.25">
      <c r="A72" s="75">
        <v>29082</v>
      </c>
      <c r="B72" s="221" t="s">
        <v>242</v>
      </c>
      <c r="C72" s="222"/>
      <c r="D72" s="219" t="e">
        <f>CONCATENATE(Table!$G$3,Table!$G$5)</f>
        <v>#REF!</v>
      </c>
      <c r="E72" s="76"/>
      <c r="F72" s="75" t="s">
        <v>194</v>
      </c>
      <c r="G72" s="76" t="s">
        <v>172</v>
      </c>
      <c r="H72" s="77">
        <f t="shared" si="1"/>
        <v>1</v>
      </c>
    </row>
    <row r="73" spans="1:8" ht="18.75" customHeight="1" x14ac:dyDescent="0.25">
      <c r="A73" s="75">
        <v>29083</v>
      </c>
      <c r="B73" s="221" t="s">
        <v>243</v>
      </c>
      <c r="C73" s="222"/>
      <c r="D73" s="219" t="e">
        <f>CONCATENATE(Table!$G$3,Table!$G$5)</f>
        <v>#REF!</v>
      </c>
      <c r="E73" s="76"/>
      <c r="F73" s="75" t="s">
        <v>194</v>
      </c>
      <c r="G73" s="76" t="s">
        <v>172</v>
      </c>
      <c r="H73" s="77">
        <f t="shared" si="1"/>
        <v>1</v>
      </c>
    </row>
    <row r="74" spans="1:8" ht="18.75" customHeight="1" x14ac:dyDescent="0.25">
      <c r="A74" s="75">
        <v>29084</v>
      </c>
      <c r="B74" s="221" t="s">
        <v>244</v>
      </c>
      <c r="C74" s="222"/>
      <c r="D74" s="219" t="e">
        <f>CONCATENATE(Table!$G$3,Table!$G$5)</f>
        <v>#REF!</v>
      </c>
      <c r="E74" s="76"/>
      <c r="F74" s="75" t="s">
        <v>177</v>
      </c>
      <c r="G74" s="76" t="s">
        <v>172</v>
      </c>
      <c r="H74" s="77">
        <f t="shared" si="1"/>
        <v>1</v>
      </c>
    </row>
    <row r="75" spans="1:8" ht="18.75" customHeight="1" x14ac:dyDescent="0.25">
      <c r="A75" s="75">
        <v>29085</v>
      </c>
      <c r="B75" s="221" t="s">
        <v>245</v>
      </c>
      <c r="C75" s="222"/>
      <c r="D75" s="219" t="e">
        <f>CONCATENATE(Table!$G$3,Table!$G$5)</f>
        <v>#REF!</v>
      </c>
      <c r="E75" s="76"/>
      <c r="F75" s="75" t="s">
        <v>200</v>
      </c>
      <c r="G75" s="76"/>
      <c r="H75" s="77">
        <f t="shared" si="1"/>
        <v>0</v>
      </c>
    </row>
    <row r="76" spans="1:8" ht="18.75" customHeight="1" x14ac:dyDescent="0.25">
      <c r="A76" s="75">
        <v>29086</v>
      </c>
      <c r="B76" s="221" t="s">
        <v>246</v>
      </c>
      <c r="C76" s="222"/>
      <c r="D76" s="219" t="e">
        <f>CONCATENATE(Table!$G$3,Table!$G$5)</f>
        <v>#REF!</v>
      </c>
      <c r="E76" s="76"/>
      <c r="F76" s="75" t="s">
        <v>208</v>
      </c>
      <c r="G76" s="76"/>
      <c r="H76" s="77">
        <f t="shared" si="1"/>
        <v>0</v>
      </c>
    </row>
    <row r="77" spans="1:8" ht="18.75" customHeight="1" x14ac:dyDescent="0.25">
      <c r="A77" s="75">
        <v>29089</v>
      </c>
      <c r="B77" s="221" t="s">
        <v>247</v>
      </c>
      <c r="C77" s="222"/>
      <c r="D77" s="219" t="e">
        <f>CONCATENATE(Table!$G$3,Table!$G$5)</f>
        <v>#REF!</v>
      </c>
      <c r="E77" s="72" t="s">
        <v>148</v>
      </c>
      <c r="F77" s="75" t="s">
        <v>185</v>
      </c>
      <c r="G77" s="76"/>
      <c r="H77" s="77">
        <f t="shared" si="1"/>
        <v>0</v>
      </c>
    </row>
    <row r="78" spans="1:8" ht="18.75" customHeight="1" x14ac:dyDescent="0.25">
      <c r="A78" s="75">
        <v>29090</v>
      </c>
      <c r="B78" s="221" t="s">
        <v>248</v>
      </c>
      <c r="C78" s="222"/>
      <c r="D78" s="219" t="e">
        <f>CONCATENATE(Table!$G$3,Table!$G$5)</f>
        <v>#REF!</v>
      </c>
      <c r="E78" s="72" t="s">
        <v>148</v>
      </c>
      <c r="F78" s="75" t="s">
        <v>212</v>
      </c>
      <c r="G78" s="76"/>
      <c r="H78" s="77">
        <f t="shared" si="1"/>
        <v>0</v>
      </c>
    </row>
    <row r="79" spans="1:8" ht="18.75" customHeight="1" x14ac:dyDescent="0.25">
      <c r="A79" s="75">
        <v>29091</v>
      </c>
      <c r="B79" s="221" t="s">
        <v>249</v>
      </c>
      <c r="C79" s="222"/>
      <c r="D79" s="219" t="e">
        <f>CONCATENATE(Table!$G$3,Table!$G$5)</f>
        <v>#REF!</v>
      </c>
      <c r="E79" s="76"/>
      <c r="F79" s="75" t="s">
        <v>224</v>
      </c>
      <c r="G79" s="76"/>
      <c r="H79" s="77">
        <f t="shared" si="1"/>
        <v>0</v>
      </c>
    </row>
    <row r="80" spans="1:8" ht="18.75" customHeight="1" x14ac:dyDescent="0.25">
      <c r="A80" s="75">
        <v>29093</v>
      </c>
      <c r="B80" s="221" t="s">
        <v>250</v>
      </c>
      <c r="C80" s="222"/>
      <c r="D80" s="219" t="e">
        <f>CONCATENATE(Table!$G$3,Table!$G$5)</f>
        <v>#REF!</v>
      </c>
      <c r="E80" s="76"/>
      <c r="F80" s="75" t="s">
        <v>224</v>
      </c>
      <c r="G80" s="76"/>
      <c r="H80" s="77">
        <f t="shared" si="1"/>
        <v>0</v>
      </c>
    </row>
    <row r="81" spans="1:8" ht="18.75" customHeight="1" x14ac:dyDescent="0.25">
      <c r="A81" s="75">
        <v>29094</v>
      </c>
      <c r="B81" s="221" t="s">
        <v>251</v>
      </c>
      <c r="C81" s="222"/>
      <c r="D81" s="219" t="e">
        <f>CONCATENATE(Table!$G$3,Table!$G$5)</f>
        <v>#REF!</v>
      </c>
      <c r="E81" s="76"/>
      <c r="F81" s="75" t="s">
        <v>224</v>
      </c>
      <c r="G81" s="76"/>
      <c r="H81" s="77">
        <f t="shared" si="1"/>
        <v>0</v>
      </c>
    </row>
    <row r="82" spans="1:8" ht="18.75" customHeight="1" x14ac:dyDescent="0.25">
      <c r="A82" s="75">
        <v>29095</v>
      </c>
      <c r="B82" s="221" t="s">
        <v>252</v>
      </c>
      <c r="C82" s="222"/>
      <c r="D82" s="219" t="e">
        <f>CONCATENATE(Table!$G$3,Table!$G$5)</f>
        <v>#REF!</v>
      </c>
      <c r="E82" s="76"/>
      <c r="F82" s="75" t="s">
        <v>174</v>
      </c>
      <c r="G82" s="76"/>
      <c r="H82" s="77">
        <f t="shared" si="1"/>
        <v>0</v>
      </c>
    </row>
    <row r="83" spans="1:8" ht="18.75" customHeight="1" x14ac:dyDescent="0.25">
      <c r="A83" s="75">
        <v>29054</v>
      </c>
      <c r="B83" s="221" t="s">
        <v>253</v>
      </c>
      <c r="C83" s="222"/>
      <c r="D83" s="219" t="e">
        <f>CONCATENATE(Table!$G$3,Table!$G$5)</f>
        <v>#REF!</v>
      </c>
      <c r="E83" s="72" t="s">
        <v>148</v>
      </c>
      <c r="F83" s="75" t="s">
        <v>162</v>
      </c>
      <c r="G83" s="76"/>
      <c r="H83" s="77">
        <f t="shared" si="1"/>
        <v>0</v>
      </c>
    </row>
    <row r="84" spans="1:8" ht="18.75" customHeight="1" x14ac:dyDescent="0.25">
      <c r="A84" s="75">
        <v>29056</v>
      </c>
      <c r="B84" s="221" t="s">
        <v>254</v>
      </c>
      <c r="C84" s="222"/>
      <c r="D84" s="219" t="e">
        <f>CONCATENATE(Table!$G$3,Table!$G$5)</f>
        <v>#REF!</v>
      </c>
      <c r="E84" s="76"/>
      <c r="F84" s="75" t="s">
        <v>208</v>
      </c>
      <c r="G84" s="76"/>
      <c r="H84" s="77">
        <f t="shared" si="1"/>
        <v>0</v>
      </c>
    </row>
    <row r="85" spans="1:8" ht="18.75" customHeight="1" x14ac:dyDescent="0.25">
      <c r="A85" s="75">
        <v>29057</v>
      </c>
      <c r="B85" s="221" t="s">
        <v>255</v>
      </c>
      <c r="C85" s="222"/>
      <c r="D85" s="219" t="e">
        <f>CONCATENATE(Table!$G$3,Table!$G$5)</f>
        <v>#REF!</v>
      </c>
      <c r="E85" s="76"/>
      <c r="F85" s="75" t="s">
        <v>160</v>
      </c>
      <c r="G85" s="76"/>
      <c r="H85" s="77">
        <f t="shared" si="1"/>
        <v>0</v>
      </c>
    </row>
    <row r="86" spans="1:8" ht="18.75" customHeight="1" x14ac:dyDescent="0.25">
      <c r="A86" s="75">
        <v>29144</v>
      </c>
      <c r="B86" s="221" t="s">
        <v>256</v>
      </c>
      <c r="C86" s="222"/>
      <c r="D86" s="219" t="e">
        <f>CONCATENATE(Table!$G$3,Table!$G$5)</f>
        <v>#REF!</v>
      </c>
      <c r="E86" s="76"/>
      <c r="F86" s="75" t="s">
        <v>208</v>
      </c>
      <c r="G86" s="76"/>
      <c r="H86" s="77">
        <f t="shared" si="1"/>
        <v>0</v>
      </c>
    </row>
    <row r="87" spans="1:8" ht="18.75" customHeight="1" x14ac:dyDescent="0.25">
      <c r="A87" s="75">
        <v>29237</v>
      </c>
      <c r="B87" s="221" t="s">
        <v>257</v>
      </c>
      <c r="C87" s="222"/>
      <c r="D87" s="219" t="e">
        <f>CONCATENATE(Table!$G$3,Table!$G$5)</f>
        <v>#REF!</v>
      </c>
      <c r="E87" s="76"/>
      <c r="F87" s="75" t="s">
        <v>208</v>
      </c>
      <c r="G87" s="76"/>
      <c r="H87" s="77">
        <f t="shared" si="1"/>
        <v>0</v>
      </c>
    </row>
    <row r="88" spans="1:8" ht="18.75" customHeight="1" x14ac:dyDescent="0.25">
      <c r="A88" s="75">
        <v>29097</v>
      </c>
      <c r="B88" s="221" t="s">
        <v>258</v>
      </c>
      <c r="C88" s="222"/>
      <c r="D88" s="219" t="e">
        <f>CONCATENATE(Table!$G$3,Table!$G$5)</f>
        <v>#REF!</v>
      </c>
      <c r="E88" s="76"/>
      <c r="F88" s="75" t="s">
        <v>165</v>
      </c>
      <c r="G88" s="76"/>
      <c r="H88" s="77">
        <f t="shared" si="1"/>
        <v>0</v>
      </c>
    </row>
    <row r="89" spans="1:8" ht="18.75" customHeight="1" x14ac:dyDescent="0.25">
      <c r="A89" s="75">
        <v>29098</v>
      </c>
      <c r="B89" s="221" t="s">
        <v>259</v>
      </c>
      <c r="C89" s="222"/>
      <c r="D89" s="219" t="e">
        <f>CONCATENATE(Table!$G$3,Table!$G$5)</f>
        <v>#REF!</v>
      </c>
      <c r="E89" s="76"/>
      <c r="F89" s="75" t="s">
        <v>177</v>
      </c>
      <c r="G89" s="76"/>
      <c r="H89" s="77">
        <f t="shared" si="1"/>
        <v>0</v>
      </c>
    </row>
    <row r="90" spans="1:8" ht="18.75" customHeight="1" x14ac:dyDescent="0.25">
      <c r="A90" s="75">
        <v>29099</v>
      </c>
      <c r="B90" s="221" t="s">
        <v>260</v>
      </c>
      <c r="C90" s="222"/>
      <c r="D90" s="219" t="e">
        <f>CONCATENATE(Table!$G$3,Table!$G$5)</f>
        <v>#REF!</v>
      </c>
      <c r="E90" s="76"/>
      <c r="F90" s="75" t="s">
        <v>177</v>
      </c>
      <c r="G90" s="76"/>
      <c r="H90" s="77">
        <f t="shared" si="1"/>
        <v>0</v>
      </c>
    </row>
    <row r="91" spans="1:8" ht="18.75" customHeight="1" x14ac:dyDescent="0.25">
      <c r="A91" s="75">
        <v>29100</v>
      </c>
      <c r="B91" s="221" t="s">
        <v>261</v>
      </c>
      <c r="C91" s="222"/>
      <c r="D91" s="219" t="e">
        <f>CONCATENATE(Table!$G$3,Table!$G$5)</f>
        <v>#REF!</v>
      </c>
      <c r="E91" s="76"/>
      <c r="F91" s="75" t="s">
        <v>224</v>
      </c>
      <c r="G91" s="76"/>
      <c r="H91" s="77">
        <f t="shared" si="1"/>
        <v>0</v>
      </c>
    </row>
    <row r="92" spans="1:8" ht="18.75" customHeight="1" x14ac:dyDescent="0.25">
      <c r="A92" s="75">
        <v>29101</v>
      </c>
      <c r="B92" s="221" t="s">
        <v>262</v>
      </c>
      <c r="C92" s="222"/>
      <c r="D92" s="219" t="e">
        <f>CONCATENATE(Table!$G$3,Table!$G$5)</f>
        <v>#REF!</v>
      </c>
      <c r="E92" s="76"/>
      <c r="F92" s="75" t="s">
        <v>174</v>
      </c>
      <c r="G92" s="76"/>
      <c r="H92" s="77">
        <f t="shared" si="1"/>
        <v>0</v>
      </c>
    </row>
    <row r="93" spans="1:8" ht="18.75" customHeight="1" x14ac:dyDescent="0.25">
      <c r="A93" s="75">
        <v>29102</v>
      </c>
      <c r="B93" s="221" t="s">
        <v>263</v>
      </c>
      <c r="C93" s="222"/>
      <c r="D93" s="219" t="e">
        <f>CONCATENATE(Table!$G$3,Table!$G$5)</f>
        <v>#REF!</v>
      </c>
      <c r="E93" s="72" t="s">
        <v>148</v>
      </c>
      <c r="F93" s="75" t="s">
        <v>190</v>
      </c>
      <c r="G93" s="76"/>
      <c r="H93" s="77">
        <f t="shared" si="1"/>
        <v>0</v>
      </c>
    </row>
    <row r="94" spans="1:8" ht="18.75" customHeight="1" x14ac:dyDescent="0.25">
      <c r="A94" s="75">
        <v>29103</v>
      </c>
      <c r="B94" s="221" t="s">
        <v>264</v>
      </c>
      <c r="C94" s="222"/>
      <c r="D94" s="219" t="e">
        <f>CONCATENATE(Table!$G$3,Table!$G$5)</f>
        <v>#REF!</v>
      </c>
      <c r="E94" s="76"/>
      <c r="F94" s="75" t="s">
        <v>208</v>
      </c>
      <c r="G94" s="76"/>
      <c r="H94" s="77">
        <f t="shared" si="1"/>
        <v>0</v>
      </c>
    </row>
    <row r="95" spans="1:8" ht="18.75" customHeight="1" x14ac:dyDescent="0.25">
      <c r="A95" s="75">
        <v>29104</v>
      </c>
      <c r="B95" s="221" t="s">
        <v>265</v>
      </c>
      <c r="C95" s="222"/>
      <c r="D95" s="219" t="e">
        <f>CONCATENATE(Table!$G$3,Table!$G$5)</f>
        <v>#REF!</v>
      </c>
      <c r="E95" s="72" t="s">
        <v>148</v>
      </c>
      <c r="F95" s="75" t="s">
        <v>152</v>
      </c>
      <c r="G95" s="76"/>
      <c r="H95" s="77">
        <f t="shared" si="1"/>
        <v>0</v>
      </c>
    </row>
    <row r="96" spans="1:8" ht="18.75" customHeight="1" x14ac:dyDescent="0.25">
      <c r="A96" s="75">
        <v>29105</v>
      </c>
      <c r="B96" s="221" t="s">
        <v>266</v>
      </c>
      <c r="C96" s="222"/>
      <c r="D96" s="219" t="e">
        <f>CONCATENATE(Table!$G$3,Table!$G$5)</f>
        <v>#REF!</v>
      </c>
      <c r="E96" s="76"/>
      <c r="F96" s="75" t="s">
        <v>165</v>
      </c>
      <c r="G96" s="76"/>
      <c r="H96" s="77">
        <f t="shared" si="1"/>
        <v>0</v>
      </c>
    </row>
    <row r="97" spans="1:8" ht="18.75" customHeight="1" x14ac:dyDescent="0.25">
      <c r="A97" s="75">
        <v>29106</v>
      </c>
      <c r="B97" s="221" t="s">
        <v>267</v>
      </c>
      <c r="C97" s="222"/>
      <c r="D97" s="219" t="e">
        <f>CONCATENATE(Table!$G$3,Table!$G$5)</f>
        <v>#REF!</v>
      </c>
      <c r="E97" s="76"/>
      <c r="F97" s="75" t="s">
        <v>181</v>
      </c>
      <c r="G97" s="76"/>
      <c r="H97" s="77">
        <f t="shared" si="1"/>
        <v>0</v>
      </c>
    </row>
    <row r="98" spans="1:8" ht="18.75" customHeight="1" x14ac:dyDescent="0.25">
      <c r="A98" s="75">
        <v>29107</v>
      </c>
      <c r="B98" s="221" t="s">
        <v>268</v>
      </c>
      <c r="C98" s="222"/>
      <c r="D98" s="219" t="e">
        <f>CONCATENATE(Table!$G$3,Table!$G$5)</f>
        <v>#REF!</v>
      </c>
      <c r="E98" s="76"/>
      <c r="F98" s="75" t="s">
        <v>181</v>
      </c>
      <c r="G98" s="76"/>
      <c r="H98" s="77">
        <f t="shared" si="1"/>
        <v>0</v>
      </c>
    </row>
    <row r="99" spans="1:8" ht="18.75" customHeight="1" x14ac:dyDescent="0.25">
      <c r="A99" s="75">
        <v>29108</v>
      </c>
      <c r="B99" s="221" t="s">
        <v>269</v>
      </c>
      <c r="C99" s="222"/>
      <c r="D99" s="219" t="e">
        <f>CONCATENATE(Table!$G$3,Table!$G$5)</f>
        <v>#REF!</v>
      </c>
      <c r="E99" s="76"/>
      <c r="F99" s="75" t="s">
        <v>226</v>
      </c>
      <c r="G99" s="76"/>
      <c r="H99" s="77">
        <f t="shared" si="1"/>
        <v>0</v>
      </c>
    </row>
    <row r="100" spans="1:8" ht="18.75" customHeight="1" x14ac:dyDescent="0.25">
      <c r="A100" s="75">
        <v>29109</v>
      </c>
      <c r="B100" s="221" t="s">
        <v>270</v>
      </c>
      <c r="C100" s="222"/>
      <c r="D100" s="219" t="e">
        <f>CONCATENATE(Table!$G$3,Table!$G$5)</f>
        <v>#REF!</v>
      </c>
      <c r="E100" s="76"/>
      <c r="F100" s="75" t="s">
        <v>177</v>
      </c>
      <c r="G100" s="76"/>
      <c r="H100" s="77">
        <f t="shared" si="1"/>
        <v>0</v>
      </c>
    </row>
    <row r="101" spans="1:8" ht="18.75" customHeight="1" x14ac:dyDescent="0.25">
      <c r="A101" s="75">
        <v>29110</v>
      </c>
      <c r="B101" s="221" t="s">
        <v>271</v>
      </c>
      <c r="C101" s="222"/>
      <c r="D101" s="219" t="e">
        <f>CONCATENATE(Table!$G$3,Table!$G$5)</f>
        <v>#REF!</v>
      </c>
      <c r="E101" s="76"/>
      <c r="F101" s="75" t="s">
        <v>181</v>
      </c>
      <c r="G101" s="76" t="s">
        <v>172</v>
      </c>
      <c r="H101" s="77">
        <f t="shared" si="1"/>
        <v>1</v>
      </c>
    </row>
    <row r="102" spans="1:8" ht="18.75" customHeight="1" x14ac:dyDescent="0.25">
      <c r="A102" s="75">
        <v>29111</v>
      </c>
      <c r="B102" s="221" t="s">
        <v>272</v>
      </c>
      <c r="C102" s="222"/>
      <c r="D102" s="219" t="e">
        <f>CONCATENATE(Table!$G$3,Table!$G$5)</f>
        <v>#REF!</v>
      </c>
      <c r="E102" s="76"/>
      <c r="F102" s="75" t="s">
        <v>194</v>
      </c>
      <c r="G102" s="76"/>
      <c r="H102" s="77">
        <f t="shared" si="1"/>
        <v>0</v>
      </c>
    </row>
    <row r="103" spans="1:8" ht="18.75" customHeight="1" x14ac:dyDescent="0.25">
      <c r="A103" s="75">
        <v>29112</v>
      </c>
      <c r="B103" s="221" t="s">
        <v>273</v>
      </c>
      <c r="C103" s="222"/>
      <c r="D103" s="219" t="e">
        <f>CONCATENATE(Table!$G$3,Table!$G$5)</f>
        <v>#REF!</v>
      </c>
      <c r="E103" s="76"/>
      <c r="F103" s="75" t="s">
        <v>177</v>
      </c>
      <c r="G103" s="76"/>
      <c r="H103" s="77">
        <f t="shared" si="1"/>
        <v>0</v>
      </c>
    </row>
    <row r="104" spans="1:8" ht="18.75" customHeight="1" x14ac:dyDescent="0.25">
      <c r="A104" s="75">
        <v>29113</v>
      </c>
      <c r="B104" s="221" t="s">
        <v>274</v>
      </c>
      <c r="C104" s="222"/>
      <c r="D104" s="219" t="e">
        <f>CONCATENATE(Table!$G$3,Table!$G$5)</f>
        <v>#REF!</v>
      </c>
      <c r="E104" s="76"/>
      <c r="F104" s="75" t="s">
        <v>171</v>
      </c>
      <c r="G104" s="76"/>
      <c r="H104" s="77">
        <f t="shared" si="1"/>
        <v>0</v>
      </c>
    </row>
    <row r="105" spans="1:8" ht="18.75" customHeight="1" x14ac:dyDescent="0.25">
      <c r="A105" s="75">
        <v>29114</v>
      </c>
      <c r="B105" s="221" t="s">
        <v>275</v>
      </c>
      <c r="C105" s="222"/>
      <c r="D105" s="219" t="e">
        <f>CONCATENATE(Table!$G$3,Table!$G$5)</f>
        <v>#REF!</v>
      </c>
      <c r="E105" s="76"/>
      <c r="F105" s="75" t="s">
        <v>171</v>
      </c>
      <c r="G105" s="76"/>
      <c r="H105" s="77">
        <f t="shared" si="1"/>
        <v>0</v>
      </c>
    </row>
    <row r="106" spans="1:8" ht="18.75" customHeight="1" x14ac:dyDescent="0.25">
      <c r="A106" s="75">
        <v>29115</v>
      </c>
      <c r="B106" s="221" t="s">
        <v>276</v>
      </c>
      <c r="C106" s="222"/>
      <c r="D106" s="219" t="e">
        <f>CONCATENATE(Table!$G$3,Table!$G$5)</f>
        <v>#REF!</v>
      </c>
      <c r="E106" s="76"/>
      <c r="F106" s="75" t="s">
        <v>187</v>
      </c>
      <c r="G106" s="76"/>
      <c r="H106" s="77">
        <f t="shared" si="1"/>
        <v>0</v>
      </c>
    </row>
    <row r="107" spans="1:8" ht="18.75" customHeight="1" x14ac:dyDescent="0.25">
      <c r="A107" s="75">
        <v>29116</v>
      </c>
      <c r="B107" s="221" t="s">
        <v>277</v>
      </c>
      <c r="C107" s="222"/>
      <c r="D107" s="219" t="e">
        <f>CONCATENATE(Table!$G$3,Table!$G$5)</f>
        <v>#REF!</v>
      </c>
      <c r="E107" s="76"/>
      <c r="F107" s="75" t="s">
        <v>208</v>
      </c>
      <c r="G107" s="76"/>
      <c r="H107" s="77">
        <f t="shared" si="1"/>
        <v>0</v>
      </c>
    </row>
    <row r="108" spans="1:8" ht="18.75" customHeight="1" x14ac:dyDescent="0.25">
      <c r="A108" s="75">
        <v>29117</v>
      </c>
      <c r="B108" s="221" t="s">
        <v>278</v>
      </c>
      <c r="C108" s="222"/>
      <c r="D108" s="219" t="e">
        <f>CONCATENATE(Table!$G$3,Table!$G$5)</f>
        <v>#REF!</v>
      </c>
      <c r="E108" s="76"/>
      <c r="F108" s="75" t="s">
        <v>174</v>
      </c>
      <c r="G108" s="76"/>
      <c r="H108" s="77">
        <f t="shared" si="1"/>
        <v>0</v>
      </c>
    </row>
    <row r="109" spans="1:8" ht="18.75" customHeight="1" x14ac:dyDescent="0.25">
      <c r="A109" s="75">
        <v>29119</v>
      </c>
      <c r="B109" s="221" t="s">
        <v>279</v>
      </c>
      <c r="C109" s="222"/>
      <c r="D109" s="219" t="e">
        <f>CONCATENATE(Table!$G$3,Table!$G$5)</f>
        <v>#REF!</v>
      </c>
      <c r="E109" s="76"/>
      <c r="F109" s="75" t="s">
        <v>177</v>
      </c>
      <c r="G109" s="76"/>
      <c r="H109" s="77">
        <f t="shared" si="1"/>
        <v>0</v>
      </c>
    </row>
    <row r="110" spans="1:8" ht="18.75" customHeight="1" x14ac:dyDescent="0.25">
      <c r="A110" s="75">
        <v>29120</v>
      </c>
      <c r="B110" s="221" t="s">
        <v>280</v>
      </c>
      <c r="C110" s="222"/>
      <c r="D110" s="219" t="e">
        <f>CONCATENATE(Table!$G$3,Table!$G$5)</f>
        <v>#REF!</v>
      </c>
      <c r="E110" s="72" t="s">
        <v>148</v>
      </c>
      <c r="F110" s="75" t="s">
        <v>152</v>
      </c>
      <c r="G110" s="76"/>
      <c r="H110" s="77">
        <f t="shared" si="1"/>
        <v>0</v>
      </c>
    </row>
    <row r="111" spans="1:8" ht="18.75" customHeight="1" x14ac:dyDescent="0.25">
      <c r="A111" s="75">
        <v>29122</v>
      </c>
      <c r="B111" s="221" t="s">
        <v>281</v>
      </c>
      <c r="C111" s="222"/>
      <c r="D111" s="219" t="e">
        <f>CONCATENATE(Table!$G$3,Table!$G$5)</f>
        <v>#REF!</v>
      </c>
      <c r="E111" s="72" t="s">
        <v>148</v>
      </c>
      <c r="F111" s="75" t="s">
        <v>190</v>
      </c>
      <c r="G111" s="76"/>
      <c r="H111" s="77">
        <f t="shared" si="1"/>
        <v>0</v>
      </c>
    </row>
    <row r="112" spans="1:8" ht="18.75" customHeight="1" x14ac:dyDescent="0.25">
      <c r="A112" s="75">
        <v>29033</v>
      </c>
      <c r="B112" s="221" t="s">
        <v>282</v>
      </c>
      <c r="C112" s="222"/>
      <c r="D112" s="219" t="e">
        <f>CONCATENATE(Table!$G$3,Table!$G$5)</f>
        <v>#REF!</v>
      </c>
      <c r="E112" s="76"/>
      <c r="F112" s="75" t="s">
        <v>187</v>
      </c>
      <c r="G112" s="76"/>
      <c r="H112" s="77">
        <f t="shared" si="1"/>
        <v>0</v>
      </c>
    </row>
    <row r="113" spans="1:8" ht="18.75" customHeight="1" x14ac:dyDescent="0.25">
      <c r="A113" s="75">
        <v>29034</v>
      </c>
      <c r="B113" s="221" t="s">
        <v>283</v>
      </c>
      <c r="C113" s="222"/>
      <c r="D113" s="219" t="e">
        <f>CONCATENATE(Table!$G$3,Table!$G$5)</f>
        <v>#REF!</v>
      </c>
      <c r="E113" s="76"/>
      <c r="F113" s="75" t="s">
        <v>171</v>
      </c>
      <c r="G113" s="76"/>
      <c r="H113" s="77">
        <f t="shared" si="1"/>
        <v>0</v>
      </c>
    </row>
    <row r="114" spans="1:8" ht="18.75" customHeight="1" x14ac:dyDescent="0.25">
      <c r="A114" s="75">
        <v>29040</v>
      </c>
      <c r="B114" s="221" t="s">
        <v>284</v>
      </c>
      <c r="C114" s="222"/>
      <c r="D114" s="219" t="e">
        <f>CONCATENATE(Table!$G$3,Table!$G$5)</f>
        <v>#REF!</v>
      </c>
      <c r="E114" s="76"/>
      <c r="F114" s="75" t="s">
        <v>177</v>
      </c>
      <c r="G114" s="76"/>
      <c r="H114" s="77">
        <f t="shared" si="1"/>
        <v>0</v>
      </c>
    </row>
    <row r="115" spans="1:8" ht="18.75" customHeight="1" x14ac:dyDescent="0.25">
      <c r="A115" s="75">
        <v>29047</v>
      </c>
      <c r="B115" s="221" t="s">
        <v>285</v>
      </c>
      <c r="C115" s="222"/>
      <c r="D115" s="219" t="e">
        <f>CONCATENATE(Table!$G$3,Table!$G$5)</f>
        <v>#REF!</v>
      </c>
      <c r="E115" s="76"/>
      <c r="F115" s="75" t="s">
        <v>174</v>
      </c>
      <c r="G115" s="76"/>
      <c r="H115" s="77">
        <f t="shared" si="1"/>
        <v>0</v>
      </c>
    </row>
    <row r="116" spans="1:8" ht="18.75" customHeight="1" x14ac:dyDescent="0.25">
      <c r="A116" s="75">
        <v>29053</v>
      </c>
      <c r="B116" s="221" t="s">
        <v>286</v>
      </c>
      <c r="C116" s="222"/>
      <c r="D116" s="219" t="e">
        <f>CONCATENATE(Table!$G$3,Table!$G$5)</f>
        <v>#REF!</v>
      </c>
      <c r="E116" s="72" t="s">
        <v>148</v>
      </c>
      <c r="F116" s="75" t="s">
        <v>152</v>
      </c>
      <c r="G116" s="76" t="s">
        <v>172</v>
      </c>
      <c r="H116" s="77">
        <f t="shared" si="1"/>
        <v>1</v>
      </c>
    </row>
    <row r="117" spans="1:8" ht="18.75" customHeight="1" x14ac:dyDescent="0.25">
      <c r="A117" s="75">
        <v>29055</v>
      </c>
      <c r="B117" s="221" t="s">
        <v>287</v>
      </c>
      <c r="C117" s="222"/>
      <c r="D117" s="219" t="e">
        <f>CONCATENATE(Table!$G$3,Table!$G$5)</f>
        <v>#REF!</v>
      </c>
      <c r="E117" s="76"/>
      <c r="F117" s="75" t="s">
        <v>224</v>
      </c>
      <c r="G117" s="76"/>
      <c r="H117" s="77">
        <f t="shared" si="1"/>
        <v>0</v>
      </c>
    </row>
    <row r="118" spans="1:8" ht="18.75" customHeight="1" x14ac:dyDescent="0.25">
      <c r="A118" s="75">
        <v>29087</v>
      </c>
      <c r="B118" s="221" t="s">
        <v>288</v>
      </c>
      <c r="C118" s="222"/>
      <c r="D118" s="219" t="e">
        <f>CONCATENATE(Table!$G$3,Table!$G$5)</f>
        <v>#REF!</v>
      </c>
      <c r="E118" s="72" t="s">
        <v>148</v>
      </c>
      <c r="F118" s="75" t="s">
        <v>212</v>
      </c>
      <c r="G118" s="76"/>
      <c r="H118" s="77">
        <f t="shared" si="1"/>
        <v>0</v>
      </c>
    </row>
    <row r="119" spans="1:8" ht="18.75" customHeight="1" x14ac:dyDescent="0.25">
      <c r="A119" s="75">
        <v>29235</v>
      </c>
      <c r="B119" s="221" t="s">
        <v>289</v>
      </c>
      <c r="C119" s="222"/>
      <c r="D119" s="219" t="e">
        <f>CONCATENATE(Table!$G$3,Table!$G$5)</f>
        <v>#REF!</v>
      </c>
      <c r="E119" s="76"/>
      <c r="F119" s="75" t="s">
        <v>167</v>
      </c>
      <c r="G119" s="76"/>
      <c r="H119" s="77">
        <f t="shared" si="1"/>
        <v>0</v>
      </c>
    </row>
    <row r="120" spans="1:8" ht="18.75" customHeight="1" x14ac:dyDescent="0.25">
      <c r="A120" s="75">
        <v>29294</v>
      </c>
      <c r="B120" s="221" t="s">
        <v>290</v>
      </c>
      <c r="C120" s="222"/>
      <c r="D120" s="219" t="e">
        <f>CONCATENATE(Table!$G$3,Table!$G$5)</f>
        <v>#REF!</v>
      </c>
      <c r="E120" s="76"/>
      <c r="F120" s="75" t="s">
        <v>208</v>
      </c>
      <c r="G120" s="76"/>
      <c r="H120" s="77">
        <f t="shared" si="1"/>
        <v>0</v>
      </c>
    </row>
    <row r="121" spans="1:8" ht="18.75" customHeight="1" x14ac:dyDescent="0.25">
      <c r="A121" s="75">
        <v>29300</v>
      </c>
      <c r="B121" s="221" t="s">
        <v>291</v>
      </c>
      <c r="C121" s="222"/>
      <c r="D121" s="219" t="e">
        <f>CONCATENATE(Table!$G$3,Table!$G$5)</f>
        <v>#REF!</v>
      </c>
      <c r="E121" s="76"/>
      <c r="F121" s="75" t="s">
        <v>154</v>
      </c>
      <c r="G121" s="76"/>
      <c r="H121" s="77">
        <f t="shared" si="1"/>
        <v>0</v>
      </c>
    </row>
    <row r="122" spans="1:8" ht="18.75" customHeight="1" x14ac:dyDescent="0.25">
      <c r="A122" s="75">
        <v>29123</v>
      </c>
      <c r="B122" s="221" t="s">
        <v>292</v>
      </c>
      <c r="C122" s="222"/>
      <c r="D122" s="219" t="e">
        <f>CONCATENATE(Table!$G$3,Table!$G$5)</f>
        <v>#REF!</v>
      </c>
      <c r="E122" s="76"/>
      <c r="F122" s="75" t="s">
        <v>187</v>
      </c>
      <c r="G122" s="76"/>
      <c r="H122" s="77">
        <f t="shared" si="1"/>
        <v>0</v>
      </c>
    </row>
    <row r="123" spans="1:8" ht="18.75" customHeight="1" x14ac:dyDescent="0.25">
      <c r="A123" s="75">
        <v>29124</v>
      </c>
      <c r="B123" s="221" t="s">
        <v>293</v>
      </c>
      <c r="C123" s="222"/>
      <c r="D123" s="219" t="e">
        <f>CONCATENATE(Table!$G$3,Table!$G$5)</f>
        <v>#REF!</v>
      </c>
      <c r="E123" s="76"/>
      <c r="F123" s="75" t="s">
        <v>224</v>
      </c>
      <c r="G123" s="76" t="s">
        <v>172</v>
      </c>
      <c r="H123" s="77">
        <f t="shared" si="1"/>
        <v>1</v>
      </c>
    </row>
    <row r="124" spans="1:8" ht="18.75" customHeight="1" x14ac:dyDescent="0.25">
      <c r="A124" s="75">
        <v>29125</v>
      </c>
      <c r="B124" s="221" t="s">
        <v>294</v>
      </c>
      <c r="C124" s="222"/>
      <c r="D124" s="219" t="e">
        <f>CONCATENATE(Table!$G$3,Table!$G$5)</f>
        <v>#REF!</v>
      </c>
      <c r="E124" s="72" t="s">
        <v>148</v>
      </c>
      <c r="F124" s="75" t="s">
        <v>190</v>
      </c>
      <c r="G124" s="76" t="s">
        <v>172</v>
      </c>
      <c r="H124" s="77">
        <f t="shared" si="1"/>
        <v>1</v>
      </c>
    </row>
    <row r="125" spans="1:8" ht="18.75" customHeight="1" x14ac:dyDescent="0.25">
      <c r="A125" s="75">
        <v>29126</v>
      </c>
      <c r="B125" s="221" t="s">
        <v>295</v>
      </c>
      <c r="C125" s="222"/>
      <c r="D125" s="219" t="e">
        <f>CONCATENATE(Table!$G$3,Table!$G$5)</f>
        <v>#REF!</v>
      </c>
      <c r="E125" s="76"/>
      <c r="F125" s="75" t="s">
        <v>174</v>
      </c>
      <c r="G125" s="76"/>
      <c r="H125" s="77">
        <f t="shared" si="1"/>
        <v>0</v>
      </c>
    </row>
    <row r="126" spans="1:8" ht="18.75" customHeight="1" x14ac:dyDescent="0.25">
      <c r="A126" s="75">
        <v>29128</v>
      </c>
      <c r="B126" s="221" t="s">
        <v>296</v>
      </c>
      <c r="C126" s="222"/>
      <c r="D126" s="219" t="e">
        <f>CONCATENATE(Table!$G$3,Table!$G$5)</f>
        <v>#REF!</v>
      </c>
      <c r="E126" s="76"/>
      <c r="F126" s="75" t="s">
        <v>165</v>
      </c>
      <c r="G126" s="76"/>
      <c r="H126" s="77">
        <f t="shared" si="1"/>
        <v>0</v>
      </c>
    </row>
    <row r="127" spans="1:8" ht="18.75" customHeight="1" x14ac:dyDescent="0.25">
      <c r="A127" s="75">
        <v>29130</v>
      </c>
      <c r="B127" s="221" t="s">
        <v>297</v>
      </c>
      <c r="C127" s="222"/>
      <c r="D127" s="219" t="e">
        <f>CONCATENATE(Table!$G$3,Table!$G$5)</f>
        <v>#REF!</v>
      </c>
      <c r="E127" s="76"/>
      <c r="F127" s="75" t="s">
        <v>177</v>
      </c>
      <c r="G127" s="76"/>
      <c r="H127" s="77">
        <f t="shared" si="1"/>
        <v>0</v>
      </c>
    </row>
    <row r="128" spans="1:8" ht="18.75" customHeight="1" x14ac:dyDescent="0.25">
      <c r="A128" s="75">
        <v>29131</v>
      </c>
      <c r="B128" s="221" t="s">
        <v>298</v>
      </c>
      <c r="C128" s="222"/>
      <c r="D128" s="219" t="e">
        <f>CONCATENATE(Table!$G$3,Table!$G$5)</f>
        <v>#REF!</v>
      </c>
      <c r="E128" s="76"/>
      <c r="F128" s="75" t="s">
        <v>165</v>
      </c>
      <c r="G128" s="76"/>
      <c r="H128" s="77">
        <f t="shared" si="1"/>
        <v>0</v>
      </c>
    </row>
    <row r="129" spans="1:8" ht="18.75" customHeight="1" x14ac:dyDescent="0.25">
      <c r="A129" s="75">
        <v>29132</v>
      </c>
      <c r="B129" s="221" t="s">
        <v>299</v>
      </c>
      <c r="C129" s="222"/>
      <c r="D129" s="219" t="e">
        <f>CONCATENATE(Table!$G$3,Table!$G$5)</f>
        <v>#REF!</v>
      </c>
      <c r="E129" s="76"/>
      <c r="F129" s="75" t="s">
        <v>171</v>
      </c>
      <c r="G129" s="76"/>
      <c r="H129" s="77">
        <f t="shared" si="1"/>
        <v>0</v>
      </c>
    </row>
    <row r="130" spans="1:8" ht="18.75" customHeight="1" x14ac:dyDescent="0.25">
      <c r="A130" s="75">
        <v>29133</v>
      </c>
      <c r="B130" s="221" t="s">
        <v>300</v>
      </c>
      <c r="C130" s="222"/>
      <c r="D130" s="219" t="e">
        <f>CONCATENATE(Table!$G$3,Table!$G$5)</f>
        <v>#REF!</v>
      </c>
      <c r="E130" s="76"/>
      <c r="F130" s="75" t="s">
        <v>171</v>
      </c>
      <c r="G130" s="76"/>
      <c r="H130" s="77">
        <f t="shared" si="1"/>
        <v>0</v>
      </c>
    </row>
    <row r="131" spans="1:8" ht="18.75" customHeight="1" x14ac:dyDescent="0.25">
      <c r="A131" s="75">
        <v>29134</v>
      </c>
      <c r="B131" s="221" t="s">
        <v>301</v>
      </c>
      <c r="C131" s="222"/>
      <c r="D131" s="219" t="e">
        <f>CONCATENATE(Table!$G$3,Table!$G$5)</f>
        <v>#REF!</v>
      </c>
      <c r="E131" s="76"/>
      <c r="F131" s="75" t="s">
        <v>181</v>
      </c>
      <c r="G131" s="76"/>
      <c r="H131" s="77">
        <f t="shared" si="1"/>
        <v>0</v>
      </c>
    </row>
    <row r="132" spans="1:8" ht="18.75" customHeight="1" x14ac:dyDescent="0.25">
      <c r="A132" s="75">
        <v>29135</v>
      </c>
      <c r="B132" s="221" t="s">
        <v>302</v>
      </c>
      <c r="C132" s="222"/>
      <c r="D132" s="219" t="e">
        <f>CONCATENATE(Table!$G$3,Table!$G$5)</f>
        <v>#REF!</v>
      </c>
      <c r="E132" s="76"/>
      <c r="F132" s="75" t="s">
        <v>200</v>
      </c>
      <c r="G132" s="76"/>
      <c r="H132" s="77">
        <f t="shared" ref="H132:H195" si="2">IF(G132="fragiles",1,0)</f>
        <v>0</v>
      </c>
    </row>
    <row r="133" spans="1:8" ht="18.75" customHeight="1" x14ac:dyDescent="0.25">
      <c r="A133" s="75">
        <v>29136</v>
      </c>
      <c r="B133" s="221" t="s">
        <v>303</v>
      </c>
      <c r="C133" s="222"/>
      <c r="D133" s="219" t="e">
        <f>CONCATENATE(Table!$G$3,Table!$G$5)</f>
        <v>#REF!</v>
      </c>
      <c r="E133" s="76"/>
      <c r="F133" s="75" t="s">
        <v>154</v>
      </c>
      <c r="G133" s="76"/>
      <c r="H133" s="77">
        <f t="shared" si="2"/>
        <v>0</v>
      </c>
    </row>
    <row r="134" spans="1:8" ht="18.75" customHeight="1" x14ac:dyDescent="0.25">
      <c r="A134" s="75">
        <v>29137</v>
      </c>
      <c r="B134" s="221" t="s">
        <v>304</v>
      </c>
      <c r="C134" s="222"/>
      <c r="D134" s="219" t="e">
        <f>CONCATENATE(Table!$G$3,Table!$G$5)</f>
        <v>#REF!</v>
      </c>
      <c r="E134" s="76"/>
      <c r="F134" s="75" t="s">
        <v>208</v>
      </c>
      <c r="G134" s="76"/>
      <c r="H134" s="77">
        <f t="shared" si="2"/>
        <v>0</v>
      </c>
    </row>
    <row r="135" spans="1:8" ht="18.75" customHeight="1" x14ac:dyDescent="0.25">
      <c r="A135" s="75">
        <v>29139</v>
      </c>
      <c r="B135" s="221" t="s">
        <v>305</v>
      </c>
      <c r="C135" s="222"/>
      <c r="D135" s="219" t="e">
        <f>CONCATENATE(Table!$G$3,Table!$G$5)</f>
        <v>#REF!</v>
      </c>
      <c r="E135" s="72" t="s">
        <v>148</v>
      </c>
      <c r="F135" s="75" t="s">
        <v>162</v>
      </c>
      <c r="G135" s="76"/>
      <c r="H135" s="77">
        <f t="shared" si="2"/>
        <v>0</v>
      </c>
    </row>
    <row r="136" spans="1:8" ht="18.75" customHeight="1" x14ac:dyDescent="0.25">
      <c r="A136" s="75">
        <v>29140</v>
      </c>
      <c r="B136" s="221" t="s">
        <v>306</v>
      </c>
      <c r="C136" s="222"/>
      <c r="D136" s="219" t="e">
        <f>CONCATENATE(Table!$G$3,Table!$G$5)</f>
        <v>#REF!</v>
      </c>
      <c r="E136" s="76"/>
      <c r="F136" s="75" t="s">
        <v>208</v>
      </c>
      <c r="G136" s="76"/>
      <c r="H136" s="77">
        <f t="shared" si="2"/>
        <v>0</v>
      </c>
    </row>
    <row r="137" spans="1:8" ht="18.75" customHeight="1" x14ac:dyDescent="0.25">
      <c r="A137" s="75">
        <v>29141</v>
      </c>
      <c r="B137" s="221" t="s">
        <v>307</v>
      </c>
      <c r="C137" s="222"/>
      <c r="D137" s="219" t="e">
        <f>CONCATENATE(Table!$G$3,Table!$G$5)</f>
        <v>#REF!</v>
      </c>
      <c r="E137" s="72" t="s">
        <v>148</v>
      </c>
      <c r="F137" s="75" t="s">
        <v>162</v>
      </c>
      <c r="G137" s="76"/>
      <c r="H137" s="77">
        <f t="shared" si="2"/>
        <v>0</v>
      </c>
    </row>
    <row r="138" spans="1:8" ht="18.75" customHeight="1" x14ac:dyDescent="0.25">
      <c r="A138" s="75">
        <v>29142</v>
      </c>
      <c r="B138" s="221" t="s">
        <v>308</v>
      </c>
      <c r="C138" s="222"/>
      <c r="D138" s="219" t="e">
        <f>CONCATENATE(Table!$G$3,Table!$G$5)</f>
        <v>#REF!</v>
      </c>
      <c r="E138" s="76"/>
      <c r="F138" s="75" t="s">
        <v>187</v>
      </c>
      <c r="G138" s="76"/>
      <c r="H138" s="77">
        <f t="shared" si="2"/>
        <v>0</v>
      </c>
    </row>
    <row r="139" spans="1:8" ht="18.75" customHeight="1" x14ac:dyDescent="0.25">
      <c r="A139" s="75">
        <v>29143</v>
      </c>
      <c r="B139" s="221" t="s">
        <v>309</v>
      </c>
      <c r="C139" s="222"/>
      <c r="D139" s="219" t="e">
        <f>CONCATENATE(Table!$G$3,Table!$G$5)</f>
        <v>#REF!</v>
      </c>
      <c r="E139" s="72" t="s">
        <v>148</v>
      </c>
      <c r="F139" s="75" t="s">
        <v>156</v>
      </c>
      <c r="G139" s="76"/>
      <c r="H139" s="77">
        <f t="shared" si="2"/>
        <v>0</v>
      </c>
    </row>
    <row r="140" spans="1:8" ht="18.75" customHeight="1" x14ac:dyDescent="0.25">
      <c r="A140" s="75">
        <v>29146</v>
      </c>
      <c r="B140" s="221" t="s">
        <v>310</v>
      </c>
      <c r="C140" s="222"/>
      <c r="D140" s="219" t="e">
        <f>CONCATENATE(Table!$G$3,Table!$G$5)</f>
        <v>#REF!</v>
      </c>
      <c r="E140" s="76"/>
      <c r="F140" s="75" t="s">
        <v>203</v>
      </c>
      <c r="G140" s="76"/>
      <c r="H140" s="77">
        <f t="shared" si="2"/>
        <v>0</v>
      </c>
    </row>
    <row r="141" spans="1:8" ht="18.75" customHeight="1" x14ac:dyDescent="0.25">
      <c r="A141" s="75">
        <v>29147</v>
      </c>
      <c r="B141" s="221" t="s">
        <v>311</v>
      </c>
      <c r="C141" s="222"/>
      <c r="D141" s="219" t="e">
        <f>CONCATENATE(Table!$G$3,Table!$G$5)</f>
        <v>#REF!</v>
      </c>
      <c r="E141" s="76"/>
      <c r="F141" s="75" t="s">
        <v>154</v>
      </c>
      <c r="G141" s="76"/>
      <c r="H141" s="77">
        <f t="shared" si="2"/>
        <v>0</v>
      </c>
    </row>
    <row r="142" spans="1:8" ht="18.75" customHeight="1" x14ac:dyDescent="0.25">
      <c r="A142" s="75">
        <v>29148</v>
      </c>
      <c r="B142" s="221" t="s">
        <v>312</v>
      </c>
      <c r="C142" s="222"/>
      <c r="D142" s="219" t="e">
        <f>CONCATENATE(Table!$G$3,Table!$G$5)</f>
        <v>#REF!</v>
      </c>
      <c r="E142" s="76"/>
      <c r="F142" s="75" t="s">
        <v>194</v>
      </c>
      <c r="G142" s="76" t="s">
        <v>172</v>
      </c>
      <c r="H142" s="77">
        <f t="shared" si="2"/>
        <v>1</v>
      </c>
    </row>
    <row r="143" spans="1:8" ht="18.75" customHeight="1" x14ac:dyDescent="0.25">
      <c r="A143" s="75">
        <v>29076</v>
      </c>
      <c r="B143" s="221" t="s">
        <v>313</v>
      </c>
      <c r="C143" s="222"/>
      <c r="D143" s="219" t="e">
        <f>CONCATENATE(Table!$G$3,Table!$G$5)</f>
        <v>#REF!</v>
      </c>
      <c r="E143" s="76"/>
      <c r="F143" s="75" t="s">
        <v>177</v>
      </c>
      <c r="G143" s="76"/>
      <c r="H143" s="77">
        <f t="shared" si="2"/>
        <v>0</v>
      </c>
    </row>
    <row r="144" spans="1:8" ht="18.75" customHeight="1" x14ac:dyDescent="0.25">
      <c r="A144" s="75">
        <v>29150</v>
      </c>
      <c r="B144" s="221" t="s">
        <v>314</v>
      </c>
      <c r="C144" s="222"/>
      <c r="D144" s="219" t="e">
        <f>CONCATENATE(Table!$G$3,Table!$G$5)</f>
        <v>#REF!</v>
      </c>
      <c r="E144" s="76"/>
      <c r="F144" s="75" t="s">
        <v>154</v>
      </c>
      <c r="G144" s="76"/>
      <c r="H144" s="77">
        <f t="shared" si="2"/>
        <v>0</v>
      </c>
    </row>
    <row r="145" spans="1:8" ht="18.75" customHeight="1" x14ac:dyDescent="0.25">
      <c r="A145" s="75">
        <v>29151</v>
      </c>
      <c r="B145" s="221" t="s">
        <v>315</v>
      </c>
      <c r="C145" s="222"/>
      <c r="D145" s="219" t="e">
        <f>CONCATENATE(Table!$G$3,Table!$G$5)</f>
        <v>#REF!</v>
      </c>
      <c r="E145" s="76"/>
      <c r="F145" s="75" t="s">
        <v>171</v>
      </c>
      <c r="G145" s="76"/>
      <c r="H145" s="77">
        <f t="shared" si="2"/>
        <v>0</v>
      </c>
    </row>
    <row r="146" spans="1:8" ht="18.75" customHeight="1" x14ac:dyDescent="0.25">
      <c r="A146" s="75">
        <v>29152</v>
      </c>
      <c r="B146" s="221" t="s">
        <v>316</v>
      </c>
      <c r="C146" s="222"/>
      <c r="D146" s="219" t="e">
        <f>CONCATENATE(Table!$G$3,Table!$G$5)</f>
        <v>#REF!</v>
      </c>
      <c r="E146" s="72" t="s">
        <v>148</v>
      </c>
      <c r="F146" s="75" t="s">
        <v>185</v>
      </c>
      <c r="G146" s="76"/>
      <c r="H146" s="77">
        <f t="shared" si="2"/>
        <v>0</v>
      </c>
    </row>
    <row r="147" spans="1:8" ht="18.75" customHeight="1" x14ac:dyDescent="0.25">
      <c r="A147" s="75">
        <v>29153</v>
      </c>
      <c r="B147" s="221" t="s">
        <v>317</v>
      </c>
      <c r="C147" s="222"/>
      <c r="D147" s="219" t="e">
        <f>CONCATENATE(Table!$G$3,Table!$G$5)</f>
        <v>#REF!</v>
      </c>
      <c r="E147" s="76"/>
      <c r="F147" s="75" t="s">
        <v>203</v>
      </c>
      <c r="G147" s="76"/>
      <c r="H147" s="77">
        <f t="shared" si="2"/>
        <v>0</v>
      </c>
    </row>
    <row r="148" spans="1:8" ht="18.75" customHeight="1" x14ac:dyDescent="0.25">
      <c r="A148" s="75">
        <v>29155</v>
      </c>
      <c r="B148" s="221" t="s">
        <v>318</v>
      </c>
      <c r="C148" s="222"/>
      <c r="D148" s="219" t="e">
        <f>CONCATENATE(Table!$G$3,Table!$G$5)</f>
        <v>#REF!</v>
      </c>
      <c r="E148" s="76"/>
      <c r="F148" s="75" t="s">
        <v>203</v>
      </c>
      <c r="G148" s="76" t="s">
        <v>172</v>
      </c>
      <c r="H148" s="77">
        <f t="shared" si="2"/>
        <v>1</v>
      </c>
    </row>
    <row r="149" spans="1:8" ht="18.75" customHeight="1" x14ac:dyDescent="0.25">
      <c r="A149" s="75">
        <v>29156</v>
      </c>
      <c r="B149" s="221" t="s">
        <v>319</v>
      </c>
      <c r="C149" s="222"/>
      <c r="D149" s="219" t="e">
        <f>CONCATENATE(Table!$G$3,Table!$G$5)</f>
        <v>#REF!</v>
      </c>
      <c r="E149" s="76"/>
      <c r="F149" s="75" t="s">
        <v>208</v>
      </c>
      <c r="G149" s="76"/>
      <c r="H149" s="77">
        <f t="shared" si="2"/>
        <v>0</v>
      </c>
    </row>
    <row r="150" spans="1:8" ht="18.75" customHeight="1" x14ac:dyDescent="0.25">
      <c r="A150" s="75">
        <v>29158</v>
      </c>
      <c r="B150" s="221" t="s">
        <v>320</v>
      </c>
      <c r="C150" s="222"/>
      <c r="D150" s="219" t="e">
        <f>CONCATENATE(Table!$G$3,Table!$G$5)</f>
        <v>#REF!</v>
      </c>
      <c r="E150" s="76"/>
      <c r="F150" s="75" t="s">
        <v>200</v>
      </c>
      <c r="G150" s="76"/>
      <c r="H150" s="77">
        <f t="shared" si="2"/>
        <v>0</v>
      </c>
    </row>
    <row r="151" spans="1:8" ht="18.75" customHeight="1" x14ac:dyDescent="0.25">
      <c r="A151" s="75">
        <v>29159</v>
      </c>
      <c r="B151" s="221" t="s">
        <v>321</v>
      </c>
      <c r="C151" s="222"/>
      <c r="D151" s="219" t="e">
        <f>CONCATENATE(Table!$G$3,Table!$G$5)</f>
        <v>#REF!</v>
      </c>
      <c r="E151" s="76"/>
      <c r="F151" s="75" t="s">
        <v>226</v>
      </c>
      <c r="G151" s="76"/>
      <c r="H151" s="77">
        <f t="shared" si="2"/>
        <v>0</v>
      </c>
    </row>
    <row r="152" spans="1:8" ht="18.75" customHeight="1" x14ac:dyDescent="0.25">
      <c r="A152" s="75">
        <v>29160</v>
      </c>
      <c r="B152" s="221" t="s">
        <v>322</v>
      </c>
      <c r="C152" s="222"/>
      <c r="D152" s="219" t="e">
        <f>CONCATENATE(Table!$G$3,Table!$G$5)</f>
        <v>#REF!</v>
      </c>
      <c r="E152" s="76"/>
      <c r="F152" s="75" t="s">
        <v>174</v>
      </c>
      <c r="G152" s="76"/>
      <c r="H152" s="77">
        <f t="shared" si="2"/>
        <v>0</v>
      </c>
    </row>
    <row r="153" spans="1:8" ht="18.75" customHeight="1" x14ac:dyDescent="0.25">
      <c r="A153" s="75">
        <v>29161</v>
      </c>
      <c r="B153" s="221" t="s">
        <v>323</v>
      </c>
      <c r="C153" s="222"/>
      <c r="D153" s="219" t="e">
        <f>CONCATENATE(Table!$G$3,Table!$G$5)</f>
        <v>#REF!</v>
      </c>
      <c r="E153" s="76"/>
      <c r="F153" s="75" t="s">
        <v>160</v>
      </c>
      <c r="G153" s="76"/>
      <c r="H153" s="77">
        <f t="shared" si="2"/>
        <v>0</v>
      </c>
    </row>
    <row r="154" spans="1:8" ht="18.75" customHeight="1" x14ac:dyDescent="0.25">
      <c r="A154" s="75">
        <v>29162</v>
      </c>
      <c r="B154" s="221" t="s">
        <v>324</v>
      </c>
      <c r="C154" s="222"/>
      <c r="D154" s="219" t="e">
        <f>CONCATENATE(Table!$G$3,Table!$G$5)</f>
        <v>#REF!</v>
      </c>
      <c r="E154" s="76"/>
      <c r="F154" s="75" t="s">
        <v>187</v>
      </c>
      <c r="G154" s="76"/>
      <c r="H154" s="77">
        <f t="shared" si="2"/>
        <v>0</v>
      </c>
    </row>
    <row r="155" spans="1:8" ht="18.75" customHeight="1" x14ac:dyDescent="0.25">
      <c r="A155" s="75">
        <v>29163</v>
      </c>
      <c r="B155" s="221" t="s">
        <v>325</v>
      </c>
      <c r="C155" s="222"/>
      <c r="D155" s="219" t="e">
        <f>CONCATENATE(Table!$G$3,Table!$G$5)</f>
        <v>#REF!</v>
      </c>
      <c r="E155" s="76"/>
      <c r="F155" s="75" t="s">
        <v>171</v>
      </c>
      <c r="G155" s="76"/>
      <c r="H155" s="77">
        <f t="shared" si="2"/>
        <v>0</v>
      </c>
    </row>
    <row r="156" spans="1:8" ht="18.75" customHeight="1" x14ac:dyDescent="0.25">
      <c r="A156" s="75">
        <v>29165</v>
      </c>
      <c r="B156" s="221" t="s">
        <v>326</v>
      </c>
      <c r="C156" s="222"/>
      <c r="D156" s="219" t="e">
        <f>CONCATENATE(Table!$G$3,Table!$G$5)</f>
        <v>#REF!</v>
      </c>
      <c r="E156" s="76"/>
      <c r="F156" s="75" t="s">
        <v>200</v>
      </c>
      <c r="G156" s="76"/>
      <c r="H156" s="77">
        <f t="shared" si="2"/>
        <v>0</v>
      </c>
    </row>
    <row r="157" spans="1:8" ht="18.75" customHeight="1" x14ac:dyDescent="0.25">
      <c r="A157" s="75">
        <v>29166</v>
      </c>
      <c r="B157" s="221" t="s">
        <v>327</v>
      </c>
      <c r="C157" s="222"/>
      <c r="D157" s="219" t="e">
        <f>CONCATENATE(Table!$G$3,Table!$G$5)</f>
        <v>#REF!</v>
      </c>
      <c r="E157" s="76"/>
      <c r="F157" s="75" t="s">
        <v>187</v>
      </c>
      <c r="G157" s="76"/>
      <c r="H157" s="77">
        <f t="shared" si="2"/>
        <v>0</v>
      </c>
    </row>
    <row r="158" spans="1:8" ht="18.75" customHeight="1" x14ac:dyDescent="0.25">
      <c r="A158" s="75">
        <v>29167</v>
      </c>
      <c r="B158" s="221" t="s">
        <v>328</v>
      </c>
      <c r="C158" s="222"/>
      <c r="D158" s="219" t="e">
        <f>CONCATENATE(Table!$G$3,Table!$G$5)</f>
        <v>#REF!</v>
      </c>
      <c r="E158" s="76"/>
      <c r="F158" s="75" t="s">
        <v>226</v>
      </c>
      <c r="G158" s="76"/>
      <c r="H158" s="77">
        <f t="shared" si="2"/>
        <v>0</v>
      </c>
    </row>
    <row r="159" spans="1:8" ht="18.75" customHeight="1" x14ac:dyDescent="0.25">
      <c r="A159" s="75">
        <v>29168</v>
      </c>
      <c r="B159" s="221" t="s">
        <v>329</v>
      </c>
      <c r="C159" s="222"/>
      <c r="D159" s="219" t="e">
        <f>CONCATENATE(Table!$G$3,Table!$G$5)</f>
        <v>#REF!</v>
      </c>
      <c r="E159" s="72" t="s">
        <v>148</v>
      </c>
      <c r="F159" s="75" t="s">
        <v>156</v>
      </c>
      <c r="G159" s="76" t="s">
        <v>172</v>
      </c>
      <c r="H159" s="77">
        <f t="shared" si="2"/>
        <v>1</v>
      </c>
    </row>
    <row r="160" spans="1:8" ht="18.75" customHeight="1" x14ac:dyDescent="0.25">
      <c r="A160" s="75">
        <v>29169</v>
      </c>
      <c r="B160" s="221" t="s">
        <v>330</v>
      </c>
      <c r="C160" s="222"/>
      <c r="D160" s="219" t="e">
        <f>CONCATENATE(Table!$G$3,Table!$G$5)</f>
        <v>#REF!</v>
      </c>
      <c r="E160" s="76"/>
      <c r="F160" s="75" t="s">
        <v>181</v>
      </c>
      <c r="G160" s="76"/>
      <c r="H160" s="77">
        <f t="shared" si="2"/>
        <v>0</v>
      </c>
    </row>
    <row r="161" spans="1:8" ht="18.75" customHeight="1" x14ac:dyDescent="0.25">
      <c r="A161" s="75">
        <v>29170</v>
      </c>
      <c r="B161" s="221" t="s">
        <v>331</v>
      </c>
      <c r="C161" s="222"/>
      <c r="D161" s="219" t="e">
        <f>CONCATENATE(Table!$G$3,Table!$G$5)</f>
        <v>#REF!</v>
      </c>
      <c r="E161" s="76"/>
      <c r="F161" s="75" t="s">
        <v>181</v>
      </c>
      <c r="G161" s="76"/>
      <c r="H161" s="77">
        <f t="shared" si="2"/>
        <v>0</v>
      </c>
    </row>
    <row r="162" spans="1:8" ht="18.75" customHeight="1" x14ac:dyDescent="0.25">
      <c r="A162" s="75">
        <v>29171</v>
      </c>
      <c r="B162" s="221" t="s">
        <v>332</v>
      </c>
      <c r="C162" s="222"/>
      <c r="D162" s="219" t="e">
        <f>CONCATENATE(Table!$G$3,Table!$G$5)</f>
        <v>#REF!</v>
      </c>
      <c r="E162" s="76"/>
      <c r="F162" s="75" t="s">
        <v>200</v>
      </c>
      <c r="G162" s="76"/>
      <c r="H162" s="77">
        <f t="shared" si="2"/>
        <v>0</v>
      </c>
    </row>
    <row r="163" spans="1:8" ht="18.75" customHeight="1" x14ac:dyDescent="0.25">
      <c r="A163" s="75">
        <v>29172</v>
      </c>
      <c r="B163" s="221" t="s">
        <v>333</v>
      </c>
      <c r="C163" s="222"/>
      <c r="D163" s="219" t="e">
        <f>CONCATENATE(Table!$G$3,Table!$G$5)</f>
        <v>#REF!</v>
      </c>
      <c r="E163" s="76"/>
      <c r="F163" s="75" t="s">
        <v>187</v>
      </c>
      <c r="G163" s="76"/>
      <c r="H163" s="77">
        <f t="shared" si="2"/>
        <v>0</v>
      </c>
    </row>
    <row r="164" spans="1:8" ht="18.75" customHeight="1" x14ac:dyDescent="0.25">
      <c r="A164" s="75">
        <v>29173</v>
      </c>
      <c r="B164" s="221" t="s">
        <v>334</v>
      </c>
      <c r="C164" s="222"/>
      <c r="D164" s="219" t="e">
        <f>CONCATENATE(Table!$G$3,Table!$G$5)</f>
        <v>#REF!</v>
      </c>
      <c r="E164" s="76"/>
      <c r="F164" s="75" t="s">
        <v>181</v>
      </c>
      <c r="G164" s="76"/>
      <c r="H164" s="77">
        <f t="shared" si="2"/>
        <v>0</v>
      </c>
    </row>
    <row r="165" spans="1:8" ht="18.75" customHeight="1" x14ac:dyDescent="0.25">
      <c r="A165" s="75">
        <v>29174</v>
      </c>
      <c r="B165" s="221" t="s">
        <v>335</v>
      </c>
      <c r="C165" s="222"/>
      <c r="D165" s="219" t="e">
        <f>CONCATENATE(Table!$G$3,Table!$G$5)</f>
        <v>#REF!</v>
      </c>
      <c r="E165" s="76"/>
      <c r="F165" s="75" t="s">
        <v>226</v>
      </c>
      <c r="G165" s="76"/>
      <c r="H165" s="77">
        <f t="shared" si="2"/>
        <v>0</v>
      </c>
    </row>
    <row r="166" spans="1:8" ht="18.75" customHeight="1" x14ac:dyDescent="0.25">
      <c r="A166" s="75">
        <v>29175</v>
      </c>
      <c r="B166" s="221" t="s">
        <v>336</v>
      </c>
      <c r="C166" s="222"/>
      <c r="D166" s="219" t="e">
        <f>CONCATENATE(Table!$G$3,Table!$G$5)</f>
        <v>#REF!</v>
      </c>
      <c r="E166" s="72" t="s">
        <v>148</v>
      </c>
      <c r="F166" s="75" t="s">
        <v>190</v>
      </c>
      <c r="G166" s="76" t="s">
        <v>172</v>
      </c>
      <c r="H166" s="77">
        <f t="shared" si="2"/>
        <v>1</v>
      </c>
    </row>
    <row r="167" spans="1:8" ht="18.75" customHeight="1" x14ac:dyDescent="0.25">
      <c r="A167" s="75">
        <v>29176</v>
      </c>
      <c r="B167" s="221" t="s">
        <v>337</v>
      </c>
      <c r="C167" s="222"/>
      <c r="D167" s="219" t="e">
        <f>CONCATENATE(Table!$G$3,Table!$G$5)</f>
        <v>#REF!</v>
      </c>
      <c r="E167" s="76"/>
      <c r="F167" s="75" t="s">
        <v>187</v>
      </c>
      <c r="G167" s="76"/>
      <c r="H167" s="77">
        <f t="shared" si="2"/>
        <v>0</v>
      </c>
    </row>
    <row r="168" spans="1:8" ht="18.75" customHeight="1" x14ac:dyDescent="0.25">
      <c r="A168" s="75">
        <v>29177</v>
      </c>
      <c r="B168" s="221" t="s">
        <v>338</v>
      </c>
      <c r="C168" s="222"/>
      <c r="D168" s="219" t="e">
        <f>CONCATENATE(Table!$G$3,Table!$G$5)</f>
        <v>#REF!</v>
      </c>
      <c r="E168" s="76"/>
      <c r="F168" s="75" t="s">
        <v>177</v>
      </c>
      <c r="G168" s="76"/>
      <c r="H168" s="77">
        <f t="shared" si="2"/>
        <v>0</v>
      </c>
    </row>
    <row r="169" spans="1:8" ht="18.75" customHeight="1" x14ac:dyDescent="0.25">
      <c r="A169" s="75">
        <v>29178</v>
      </c>
      <c r="B169" s="221" t="s">
        <v>339</v>
      </c>
      <c r="C169" s="222"/>
      <c r="D169" s="219" t="e">
        <f>CONCATENATE(Table!$G$3,Table!$G$5)</f>
        <v>#REF!</v>
      </c>
      <c r="E169" s="76"/>
      <c r="F169" s="75" t="s">
        <v>177</v>
      </c>
      <c r="G169" s="76"/>
      <c r="H169" s="77">
        <f t="shared" si="2"/>
        <v>0</v>
      </c>
    </row>
    <row r="170" spans="1:8" ht="18.75" customHeight="1" x14ac:dyDescent="0.25">
      <c r="A170" s="75">
        <v>29179</v>
      </c>
      <c r="B170" s="221" t="s">
        <v>340</v>
      </c>
      <c r="C170" s="222"/>
      <c r="D170" s="219" t="e">
        <f>CONCATENATE(Table!$G$3,Table!$G$5)</f>
        <v>#REF!</v>
      </c>
      <c r="E170" s="76"/>
      <c r="F170" s="75" t="s">
        <v>224</v>
      </c>
      <c r="G170" s="76"/>
      <c r="H170" s="77">
        <f t="shared" si="2"/>
        <v>0</v>
      </c>
    </row>
    <row r="171" spans="1:8" ht="18.75" customHeight="1" x14ac:dyDescent="0.25">
      <c r="A171" s="75">
        <v>29180</v>
      </c>
      <c r="B171" s="221" t="s">
        <v>341</v>
      </c>
      <c r="C171" s="222"/>
      <c r="D171" s="219" t="e">
        <f>CONCATENATE(Table!$G$3,Table!$G$5)</f>
        <v>#REF!</v>
      </c>
      <c r="E171" s="76"/>
      <c r="F171" s="75" t="s">
        <v>208</v>
      </c>
      <c r="G171" s="76"/>
      <c r="H171" s="77">
        <f t="shared" si="2"/>
        <v>0</v>
      </c>
    </row>
    <row r="172" spans="1:8" ht="18.75" customHeight="1" x14ac:dyDescent="0.25">
      <c r="A172" s="75">
        <v>29181</v>
      </c>
      <c r="B172" s="221" t="s">
        <v>342</v>
      </c>
      <c r="C172" s="222"/>
      <c r="D172" s="219" t="e">
        <f>CONCATENATE(Table!$G$3,Table!$G$5)</f>
        <v>#REF!</v>
      </c>
      <c r="E172" s="76"/>
      <c r="F172" s="75" t="s">
        <v>208</v>
      </c>
      <c r="G172" s="76"/>
      <c r="H172" s="77">
        <f t="shared" si="2"/>
        <v>0</v>
      </c>
    </row>
    <row r="173" spans="1:8" ht="18.75" customHeight="1" x14ac:dyDescent="0.25">
      <c r="A173" s="75">
        <v>29182</v>
      </c>
      <c r="B173" s="221" t="s">
        <v>343</v>
      </c>
      <c r="C173" s="222"/>
      <c r="D173" s="219" t="e">
        <f>CONCATENATE(Table!$G$3,Table!$G$5)</f>
        <v>#REF!</v>
      </c>
      <c r="E173" s="76"/>
      <c r="F173" s="75" t="s">
        <v>171</v>
      </c>
      <c r="G173" s="76"/>
      <c r="H173" s="77">
        <f t="shared" si="2"/>
        <v>0</v>
      </c>
    </row>
    <row r="174" spans="1:8" ht="18.75" customHeight="1" x14ac:dyDescent="0.25">
      <c r="A174" s="75">
        <v>29183</v>
      </c>
      <c r="B174" s="221" t="s">
        <v>344</v>
      </c>
      <c r="C174" s="222"/>
      <c r="D174" s="219" t="e">
        <f>CONCATENATE(Table!$G$3,Table!$G$5)</f>
        <v>#REF!</v>
      </c>
      <c r="E174" s="76"/>
      <c r="F174" s="75" t="s">
        <v>171</v>
      </c>
      <c r="G174" s="76"/>
      <c r="H174" s="77">
        <f t="shared" si="2"/>
        <v>0</v>
      </c>
    </row>
    <row r="175" spans="1:8" ht="18.75" customHeight="1" x14ac:dyDescent="0.25">
      <c r="A175" s="75">
        <v>29184</v>
      </c>
      <c r="B175" s="221" t="s">
        <v>345</v>
      </c>
      <c r="C175" s="222"/>
      <c r="D175" s="219" t="e">
        <f>CONCATENATE(Table!$G$3,Table!$G$5)</f>
        <v>#REF!</v>
      </c>
      <c r="E175" s="76"/>
      <c r="F175" s="75" t="s">
        <v>194</v>
      </c>
      <c r="G175" s="76"/>
      <c r="H175" s="77">
        <f t="shared" si="2"/>
        <v>0</v>
      </c>
    </row>
    <row r="176" spans="1:8" ht="18.75" customHeight="1" x14ac:dyDescent="0.25">
      <c r="A176" s="75">
        <v>29185</v>
      </c>
      <c r="B176" s="221" t="s">
        <v>346</v>
      </c>
      <c r="C176" s="222"/>
      <c r="D176" s="219" t="e">
        <f>CONCATENATE(Table!$G$3,Table!$G$5)</f>
        <v>#REF!</v>
      </c>
      <c r="E176" s="76"/>
      <c r="F176" s="75" t="s">
        <v>194</v>
      </c>
      <c r="G176" s="76"/>
      <c r="H176" s="77">
        <f t="shared" si="2"/>
        <v>0</v>
      </c>
    </row>
    <row r="177" spans="1:8" ht="18.75" customHeight="1" x14ac:dyDescent="0.25">
      <c r="A177" s="75">
        <v>29186</v>
      </c>
      <c r="B177" s="221" t="s">
        <v>347</v>
      </c>
      <c r="C177" s="222"/>
      <c r="D177" s="219" t="e">
        <f>CONCATENATE(Table!$G$3,Table!$G$5)</f>
        <v>#REF!</v>
      </c>
      <c r="E177" s="76"/>
      <c r="F177" s="75" t="s">
        <v>171</v>
      </c>
      <c r="G177" s="76"/>
      <c r="H177" s="77">
        <f t="shared" si="2"/>
        <v>0</v>
      </c>
    </row>
    <row r="178" spans="1:8" ht="18.75" customHeight="1" x14ac:dyDescent="0.25">
      <c r="A178" s="75">
        <v>29187</v>
      </c>
      <c r="B178" s="221" t="s">
        <v>348</v>
      </c>
      <c r="C178" s="222"/>
      <c r="D178" s="219" t="e">
        <f>CONCATENATE(Table!$G$3,Table!$G$5)</f>
        <v>#REF!</v>
      </c>
      <c r="E178" s="76"/>
      <c r="F178" s="75" t="s">
        <v>165</v>
      </c>
      <c r="G178" s="76" t="s">
        <v>172</v>
      </c>
      <c r="H178" s="77">
        <f t="shared" si="2"/>
        <v>1</v>
      </c>
    </row>
    <row r="179" spans="1:8" ht="18.75" customHeight="1" x14ac:dyDescent="0.25">
      <c r="A179" s="75">
        <v>29188</v>
      </c>
      <c r="B179" s="221" t="s">
        <v>349</v>
      </c>
      <c r="C179" s="222"/>
      <c r="D179" s="219" t="e">
        <f>CONCATENATE(Table!$G$3,Table!$G$5)</f>
        <v>#REF!</v>
      </c>
      <c r="E179" s="76"/>
      <c r="F179" s="75" t="s">
        <v>171</v>
      </c>
      <c r="G179" s="76"/>
      <c r="H179" s="77">
        <f t="shared" si="2"/>
        <v>0</v>
      </c>
    </row>
    <row r="180" spans="1:8" ht="18.75" customHeight="1" x14ac:dyDescent="0.25">
      <c r="A180" s="75">
        <v>29189</v>
      </c>
      <c r="B180" s="221" t="s">
        <v>350</v>
      </c>
      <c r="C180" s="222"/>
      <c r="D180" s="219" t="e">
        <f>CONCATENATE(Table!$G$3,Table!$G$5)</f>
        <v>#REF!</v>
      </c>
      <c r="E180" s="76"/>
      <c r="F180" s="75" t="s">
        <v>167</v>
      </c>
      <c r="G180" s="76"/>
      <c r="H180" s="77">
        <f t="shared" si="2"/>
        <v>0</v>
      </c>
    </row>
    <row r="181" spans="1:8" ht="18.75" customHeight="1" x14ac:dyDescent="0.25">
      <c r="A181" s="75">
        <v>29190</v>
      </c>
      <c r="B181" s="221" t="s">
        <v>351</v>
      </c>
      <c r="C181" s="222"/>
      <c r="D181" s="219" t="e">
        <f>CONCATENATE(Table!$G$3,Table!$G$5)</f>
        <v>#REF!</v>
      </c>
      <c r="E181" s="76"/>
      <c r="F181" s="75" t="s">
        <v>177</v>
      </c>
      <c r="G181" s="76"/>
      <c r="H181" s="77">
        <f t="shared" si="2"/>
        <v>0</v>
      </c>
    </row>
    <row r="182" spans="1:8" ht="18.75" customHeight="1" x14ac:dyDescent="0.25">
      <c r="A182" s="75">
        <v>29191</v>
      </c>
      <c r="B182" s="221" t="s">
        <v>352</v>
      </c>
      <c r="C182" s="222"/>
      <c r="D182" s="219" t="e">
        <f>CONCATENATE(Table!$G$3,Table!$G$5)</f>
        <v>#REF!</v>
      </c>
      <c r="E182" s="76"/>
      <c r="F182" s="75" t="s">
        <v>171</v>
      </c>
      <c r="G182" s="76"/>
      <c r="H182" s="77">
        <f t="shared" si="2"/>
        <v>0</v>
      </c>
    </row>
    <row r="183" spans="1:8" ht="18.75" customHeight="1" x14ac:dyDescent="0.25">
      <c r="A183" s="75">
        <v>29192</v>
      </c>
      <c r="B183" s="221" t="s">
        <v>353</v>
      </c>
      <c r="C183" s="222"/>
      <c r="D183" s="219" t="e">
        <f>CONCATENATE(Table!$G$3,Table!$G$5)</f>
        <v>#REF!</v>
      </c>
      <c r="E183" s="76"/>
      <c r="F183" s="75" t="s">
        <v>194</v>
      </c>
      <c r="G183" s="76"/>
      <c r="H183" s="77">
        <f t="shared" si="2"/>
        <v>0</v>
      </c>
    </row>
    <row r="184" spans="1:8" ht="18.75" customHeight="1" x14ac:dyDescent="0.25">
      <c r="A184" s="75">
        <v>29193</v>
      </c>
      <c r="B184" s="221" t="s">
        <v>354</v>
      </c>
      <c r="C184" s="222"/>
      <c r="D184" s="219" t="e">
        <f>CONCATENATE(Table!$G$3,Table!$G$5)</f>
        <v>#REF!</v>
      </c>
      <c r="E184" s="76"/>
      <c r="F184" s="75" t="s">
        <v>165</v>
      </c>
      <c r="G184" s="76"/>
      <c r="H184" s="77">
        <f t="shared" si="2"/>
        <v>0</v>
      </c>
    </row>
    <row r="185" spans="1:8" ht="18.75" customHeight="1" x14ac:dyDescent="0.25">
      <c r="A185" s="75">
        <v>29195</v>
      </c>
      <c r="B185" s="221" t="s">
        <v>355</v>
      </c>
      <c r="C185" s="222"/>
      <c r="D185" s="219" t="e">
        <f>CONCATENATE(Table!$G$3,Table!$G$5)</f>
        <v>#REF!</v>
      </c>
      <c r="E185" s="76"/>
      <c r="F185" s="75" t="s">
        <v>174</v>
      </c>
      <c r="G185" s="76"/>
      <c r="H185" s="77">
        <f t="shared" si="2"/>
        <v>0</v>
      </c>
    </row>
    <row r="186" spans="1:8" ht="18.75" customHeight="1" x14ac:dyDescent="0.25">
      <c r="A186" s="75">
        <v>29196</v>
      </c>
      <c r="B186" s="221" t="s">
        <v>356</v>
      </c>
      <c r="C186" s="222"/>
      <c r="D186" s="219" t="e">
        <f>CONCATENATE(Table!$G$3,Table!$G$5)</f>
        <v>#REF!</v>
      </c>
      <c r="E186" s="76"/>
      <c r="F186" s="75" t="s">
        <v>174</v>
      </c>
      <c r="G186" s="76"/>
      <c r="H186" s="77">
        <f t="shared" si="2"/>
        <v>0</v>
      </c>
    </row>
    <row r="187" spans="1:8" ht="18.75" customHeight="1" x14ac:dyDescent="0.25">
      <c r="A187" s="75">
        <v>29197</v>
      </c>
      <c r="B187" s="221" t="s">
        <v>357</v>
      </c>
      <c r="C187" s="222"/>
      <c r="D187" s="219" t="e">
        <f>CONCATENATE(Table!$G$3,Table!$G$5)</f>
        <v>#REF!</v>
      </c>
      <c r="E187" s="72" t="s">
        <v>148</v>
      </c>
      <c r="F187" s="75" t="s">
        <v>156</v>
      </c>
      <c r="G187" s="76"/>
      <c r="H187" s="77">
        <f t="shared" si="2"/>
        <v>0</v>
      </c>
    </row>
    <row r="188" spans="1:8" ht="18.75" customHeight="1" x14ac:dyDescent="0.25">
      <c r="A188" s="75">
        <v>29198</v>
      </c>
      <c r="B188" s="221" t="s">
        <v>358</v>
      </c>
      <c r="C188" s="222"/>
      <c r="D188" s="219" t="e">
        <f>CONCATENATE(Table!$G$3,Table!$G$5)</f>
        <v>#REF!</v>
      </c>
      <c r="E188" s="76"/>
      <c r="F188" s="75" t="s">
        <v>224</v>
      </c>
      <c r="G188" s="76"/>
      <c r="H188" s="77">
        <f t="shared" si="2"/>
        <v>0</v>
      </c>
    </row>
    <row r="189" spans="1:8" ht="18.75" customHeight="1" x14ac:dyDescent="0.25">
      <c r="A189" s="75">
        <v>29199</v>
      </c>
      <c r="B189" s="221" t="s">
        <v>359</v>
      </c>
      <c r="C189" s="222"/>
      <c r="D189" s="219" t="e">
        <f>CONCATENATE(Table!$G$3,Table!$G$5)</f>
        <v>#REF!</v>
      </c>
      <c r="E189" s="76"/>
      <c r="F189" s="75" t="s">
        <v>171</v>
      </c>
      <c r="G189" s="76"/>
      <c r="H189" s="77">
        <f t="shared" si="2"/>
        <v>0</v>
      </c>
    </row>
    <row r="190" spans="1:8" ht="18.75" customHeight="1" x14ac:dyDescent="0.25">
      <c r="A190" s="75">
        <v>29201</v>
      </c>
      <c r="B190" s="221" t="s">
        <v>360</v>
      </c>
      <c r="C190" s="222"/>
      <c r="D190" s="219" t="e">
        <f>CONCATENATE(Table!$G$3,Table!$G$5)</f>
        <v>#REF!</v>
      </c>
      <c r="E190" s="76"/>
      <c r="F190" s="75" t="s">
        <v>177</v>
      </c>
      <c r="G190" s="76"/>
      <c r="H190" s="77">
        <f t="shared" si="2"/>
        <v>0</v>
      </c>
    </row>
    <row r="191" spans="1:8" ht="18.75" customHeight="1" x14ac:dyDescent="0.25">
      <c r="A191" s="75">
        <v>29021</v>
      </c>
      <c r="B191" s="221" t="s">
        <v>361</v>
      </c>
      <c r="C191" s="222"/>
      <c r="D191" s="219" t="e">
        <f>CONCATENATE(Table!$G$3,Table!$G$5)</f>
        <v>#REF!</v>
      </c>
      <c r="E191" s="76"/>
      <c r="F191" s="75" t="s">
        <v>224</v>
      </c>
      <c r="G191" s="76"/>
      <c r="H191" s="77">
        <f t="shared" si="2"/>
        <v>0</v>
      </c>
    </row>
    <row r="192" spans="1:8" ht="18.75" customHeight="1" x14ac:dyDescent="0.25">
      <c r="A192" s="75">
        <v>29202</v>
      </c>
      <c r="B192" s="221" t="s">
        <v>362</v>
      </c>
      <c r="C192" s="222"/>
      <c r="D192" s="219" t="e">
        <f>CONCATENATE(Table!$G$3,Table!$G$5)</f>
        <v>#REF!</v>
      </c>
      <c r="E192" s="76"/>
      <c r="F192" s="75" t="s">
        <v>171</v>
      </c>
      <c r="G192" s="76"/>
      <c r="H192" s="77">
        <f t="shared" si="2"/>
        <v>0</v>
      </c>
    </row>
    <row r="193" spans="1:8" ht="18.75" customHeight="1" x14ac:dyDescent="0.25">
      <c r="A193" s="75">
        <v>29204</v>
      </c>
      <c r="B193" s="221" t="s">
        <v>363</v>
      </c>
      <c r="C193" s="222"/>
      <c r="D193" s="219" t="e">
        <f>CONCATENATE(Table!$G$3,Table!$G$5)</f>
        <v>#REF!</v>
      </c>
      <c r="E193" s="76"/>
      <c r="F193" s="75" t="s">
        <v>165</v>
      </c>
      <c r="G193" s="76"/>
      <c r="H193" s="77">
        <f t="shared" si="2"/>
        <v>0</v>
      </c>
    </row>
    <row r="194" spans="1:8" ht="18.75" customHeight="1" x14ac:dyDescent="0.25">
      <c r="A194" s="75">
        <v>29205</v>
      </c>
      <c r="B194" s="221" t="s">
        <v>364</v>
      </c>
      <c r="C194" s="222"/>
      <c r="D194" s="219" t="e">
        <f>CONCATENATE(Table!$G$3,Table!$G$5)</f>
        <v>#REF!</v>
      </c>
      <c r="E194" s="72" t="s">
        <v>148</v>
      </c>
      <c r="F194" s="75" t="s">
        <v>185</v>
      </c>
      <c r="G194" s="76"/>
      <c r="H194" s="77">
        <f t="shared" si="2"/>
        <v>0</v>
      </c>
    </row>
    <row r="195" spans="1:8" ht="18.75" customHeight="1" x14ac:dyDescent="0.25">
      <c r="A195" s="75">
        <v>29206</v>
      </c>
      <c r="B195" s="221" t="s">
        <v>365</v>
      </c>
      <c r="C195" s="222"/>
      <c r="D195" s="219" t="e">
        <f>CONCATENATE(Table!$G$3,Table!$G$5)</f>
        <v>#REF!</v>
      </c>
      <c r="E195" s="76"/>
      <c r="F195" s="75" t="s">
        <v>194</v>
      </c>
      <c r="G195" s="76"/>
      <c r="H195" s="77">
        <f t="shared" si="2"/>
        <v>0</v>
      </c>
    </row>
    <row r="196" spans="1:8" ht="18.75" customHeight="1" x14ac:dyDescent="0.25">
      <c r="A196" s="75">
        <v>29208</v>
      </c>
      <c r="B196" s="221" t="s">
        <v>366</v>
      </c>
      <c r="C196" s="222"/>
      <c r="D196" s="219" t="e">
        <f>CONCATENATE(Table!$G$3,Table!$G$5)</f>
        <v>#REF!</v>
      </c>
      <c r="E196" s="76"/>
      <c r="F196" s="75" t="s">
        <v>177</v>
      </c>
      <c r="G196" s="76"/>
      <c r="H196" s="77">
        <f t="shared" ref="H196:H253" si="3">IF(G196="fragiles",1,0)</f>
        <v>0</v>
      </c>
    </row>
    <row r="197" spans="1:8" ht="18.75" customHeight="1" x14ac:dyDescent="0.25">
      <c r="A197" s="75">
        <v>29207</v>
      </c>
      <c r="B197" s="221" t="s">
        <v>367</v>
      </c>
      <c r="C197" s="222"/>
      <c r="D197" s="219" t="e">
        <f>CONCATENATE(Table!$G$3,Table!$G$5)</f>
        <v>#REF!</v>
      </c>
      <c r="E197" s="76"/>
      <c r="F197" s="75" t="s">
        <v>171</v>
      </c>
      <c r="G197" s="76"/>
      <c r="H197" s="77">
        <f t="shared" si="3"/>
        <v>0</v>
      </c>
    </row>
    <row r="198" spans="1:8" ht="18.75" customHeight="1" x14ac:dyDescent="0.25">
      <c r="A198" s="75">
        <v>29209</v>
      </c>
      <c r="B198" s="221" t="s">
        <v>368</v>
      </c>
      <c r="C198" s="222"/>
      <c r="D198" s="219" t="e">
        <f>CONCATENATE(Table!$G$3,Table!$G$5)</f>
        <v>#REF!</v>
      </c>
      <c r="E198" s="76"/>
      <c r="F198" s="75" t="s">
        <v>174</v>
      </c>
      <c r="G198" s="76"/>
      <c r="H198" s="77">
        <f t="shared" si="3"/>
        <v>0</v>
      </c>
    </row>
    <row r="199" spans="1:8" ht="18.75" customHeight="1" x14ac:dyDescent="0.25">
      <c r="A199" s="75">
        <v>29210</v>
      </c>
      <c r="B199" s="221" t="s">
        <v>369</v>
      </c>
      <c r="C199" s="222"/>
      <c r="D199" s="219" t="e">
        <f>CONCATENATE(Table!$G$3,Table!$G$5)</f>
        <v>#REF!</v>
      </c>
      <c r="E199" s="76"/>
      <c r="F199" s="75" t="s">
        <v>165</v>
      </c>
      <c r="G199" s="76"/>
      <c r="H199" s="77">
        <f t="shared" si="3"/>
        <v>0</v>
      </c>
    </row>
    <row r="200" spans="1:8" ht="18.75" customHeight="1" x14ac:dyDescent="0.25">
      <c r="A200" s="75">
        <v>29211</v>
      </c>
      <c r="B200" s="221" t="s">
        <v>370</v>
      </c>
      <c r="C200" s="222"/>
      <c r="D200" s="219" t="e">
        <f>CONCATENATE(Table!$G$3,Table!$G$5)</f>
        <v>#REF!</v>
      </c>
      <c r="E200" s="72" t="s">
        <v>148</v>
      </c>
      <c r="F200" s="75" t="s">
        <v>162</v>
      </c>
      <c r="G200" s="76"/>
      <c r="H200" s="77">
        <f t="shared" si="3"/>
        <v>0</v>
      </c>
    </row>
    <row r="201" spans="1:8" ht="18.75" customHeight="1" x14ac:dyDescent="0.25">
      <c r="A201" s="75">
        <v>29212</v>
      </c>
      <c r="B201" s="221" t="s">
        <v>371</v>
      </c>
      <c r="C201" s="222"/>
      <c r="D201" s="219" t="e">
        <f>CONCATENATE(Table!$G$3,Table!$G$5)</f>
        <v>#REF!</v>
      </c>
      <c r="E201" s="76"/>
      <c r="F201" s="75" t="s">
        <v>167</v>
      </c>
      <c r="G201" s="76"/>
      <c r="H201" s="77">
        <f t="shared" si="3"/>
        <v>0</v>
      </c>
    </row>
    <row r="202" spans="1:8" ht="18.75" customHeight="1" x14ac:dyDescent="0.25">
      <c r="A202" s="75">
        <v>29213</v>
      </c>
      <c r="B202" s="221" t="s">
        <v>372</v>
      </c>
      <c r="C202" s="222"/>
      <c r="D202" s="219" t="e">
        <f>CONCATENATE(Table!$G$3,Table!$G$5)</f>
        <v>#REF!</v>
      </c>
      <c r="E202" s="76"/>
      <c r="F202" s="75" t="s">
        <v>165</v>
      </c>
      <c r="G202" s="76"/>
      <c r="H202" s="77">
        <f t="shared" si="3"/>
        <v>0</v>
      </c>
    </row>
    <row r="203" spans="1:8" ht="18.75" customHeight="1" x14ac:dyDescent="0.25">
      <c r="A203" s="75">
        <v>29214</v>
      </c>
      <c r="B203" s="221" t="s">
        <v>373</v>
      </c>
      <c r="C203" s="222"/>
      <c r="D203" s="219" t="e">
        <f>CONCATENATE(Table!$G$3,Table!$G$5)</f>
        <v>#REF!</v>
      </c>
      <c r="E203" s="76"/>
      <c r="F203" s="75" t="s">
        <v>226</v>
      </c>
      <c r="G203" s="76"/>
      <c r="H203" s="77">
        <f t="shared" si="3"/>
        <v>0</v>
      </c>
    </row>
    <row r="204" spans="1:8" ht="18.75" customHeight="1" x14ac:dyDescent="0.25">
      <c r="A204" s="75">
        <v>29215</v>
      </c>
      <c r="B204" s="221" t="s">
        <v>374</v>
      </c>
      <c r="C204" s="222"/>
      <c r="D204" s="219" t="e">
        <f>CONCATENATE(Table!$G$3,Table!$G$5)</f>
        <v>#REF!</v>
      </c>
      <c r="E204" s="76"/>
      <c r="F204" s="75" t="s">
        <v>226</v>
      </c>
      <c r="G204" s="76"/>
      <c r="H204" s="77">
        <f t="shared" si="3"/>
        <v>0</v>
      </c>
    </row>
    <row r="205" spans="1:8" ht="18.75" customHeight="1" x14ac:dyDescent="0.25">
      <c r="A205" s="75">
        <v>29216</v>
      </c>
      <c r="B205" s="221" t="s">
        <v>375</v>
      </c>
      <c r="C205" s="222"/>
      <c r="D205" s="219" t="e">
        <f>CONCATENATE(Table!$G$3,Table!$G$5)</f>
        <v>#REF!</v>
      </c>
      <c r="E205" s="76"/>
      <c r="F205" s="75" t="s">
        <v>181</v>
      </c>
      <c r="G205" s="76"/>
      <c r="H205" s="77">
        <f t="shared" si="3"/>
        <v>0</v>
      </c>
    </row>
    <row r="206" spans="1:8" ht="18.75" customHeight="1" x14ac:dyDescent="0.25">
      <c r="A206" s="75">
        <v>29217</v>
      </c>
      <c r="B206" s="221" t="s">
        <v>376</v>
      </c>
      <c r="C206" s="222"/>
      <c r="D206" s="219" t="e">
        <f>CONCATENATE(Table!$G$3,Table!$G$5)</f>
        <v>#REF!</v>
      </c>
      <c r="E206" s="76"/>
      <c r="F206" s="75" t="s">
        <v>203</v>
      </c>
      <c r="G206" s="76" t="s">
        <v>172</v>
      </c>
      <c r="H206" s="77">
        <f t="shared" si="3"/>
        <v>1</v>
      </c>
    </row>
    <row r="207" spans="1:8" ht="18.75" customHeight="1" x14ac:dyDescent="0.25">
      <c r="A207" s="75">
        <v>29218</v>
      </c>
      <c r="B207" s="221" t="s">
        <v>377</v>
      </c>
      <c r="C207" s="222"/>
      <c r="D207" s="219" t="e">
        <f>CONCATENATE(Table!$G$3,Table!$G$5)</f>
        <v>#REF!</v>
      </c>
      <c r="E207" s="72" t="s">
        <v>148</v>
      </c>
      <c r="F207" s="75" t="s">
        <v>156</v>
      </c>
      <c r="G207" s="76" t="s">
        <v>172</v>
      </c>
      <c r="H207" s="77">
        <f t="shared" si="3"/>
        <v>1</v>
      </c>
    </row>
    <row r="208" spans="1:8" ht="18.75" customHeight="1" x14ac:dyDescent="0.25">
      <c r="A208" s="75">
        <v>29302</v>
      </c>
      <c r="B208" s="221" t="s">
        <v>378</v>
      </c>
      <c r="C208" s="222"/>
      <c r="D208" s="219" t="e">
        <f>CONCATENATE(Table!$G$3,Table!$G$5)</f>
        <v>#REF!</v>
      </c>
      <c r="E208" s="72" t="s">
        <v>148</v>
      </c>
      <c r="F208" s="75" t="s">
        <v>152</v>
      </c>
      <c r="G208" s="76"/>
      <c r="H208" s="77">
        <f t="shared" si="3"/>
        <v>0</v>
      </c>
    </row>
    <row r="209" spans="1:8" ht="18.75" customHeight="1" x14ac:dyDescent="0.25">
      <c r="A209" s="75">
        <v>29220</v>
      </c>
      <c r="B209" s="221" t="s">
        <v>379</v>
      </c>
      <c r="C209" s="222"/>
      <c r="D209" s="219" t="e">
        <f>CONCATENATE(Table!$G$3,Table!$G$5)</f>
        <v>#REF!</v>
      </c>
      <c r="E209" s="76"/>
      <c r="F209" s="75" t="s">
        <v>200</v>
      </c>
      <c r="G209" s="76"/>
      <c r="H209" s="77">
        <f t="shared" si="3"/>
        <v>0</v>
      </c>
    </row>
    <row r="210" spans="1:8" ht="18.75" customHeight="1" x14ac:dyDescent="0.25">
      <c r="A210" s="75">
        <v>29221</v>
      </c>
      <c r="B210" s="221" t="s">
        <v>380</v>
      </c>
      <c r="C210" s="222"/>
      <c r="D210" s="219" t="e">
        <f>CONCATENATE(Table!$G$3,Table!$G$5)</f>
        <v>#REF!</v>
      </c>
      <c r="E210" s="76"/>
      <c r="F210" s="75" t="s">
        <v>177</v>
      </c>
      <c r="G210" s="76"/>
      <c r="H210" s="77">
        <f t="shared" si="3"/>
        <v>0</v>
      </c>
    </row>
    <row r="211" spans="1:8" ht="18.75" customHeight="1" x14ac:dyDescent="0.25">
      <c r="A211" s="75">
        <v>29222</v>
      </c>
      <c r="B211" s="221" t="s">
        <v>381</v>
      </c>
      <c r="C211" s="222"/>
      <c r="D211" s="219" t="e">
        <f>CONCATENATE(Table!$G$3,Table!$G$5)</f>
        <v>#REF!</v>
      </c>
      <c r="E211" s="76"/>
      <c r="F211" s="75" t="s">
        <v>187</v>
      </c>
      <c r="G211" s="76"/>
      <c r="H211" s="77">
        <f t="shared" si="3"/>
        <v>0</v>
      </c>
    </row>
    <row r="212" spans="1:8" ht="18.75" customHeight="1" x14ac:dyDescent="0.25">
      <c r="A212" s="75">
        <v>29224</v>
      </c>
      <c r="B212" s="221" t="s">
        <v>382</v>
      </c>
      <c r="C212" s="222"/>
      <c r="D212" s="219" t="e">
        <f>CONCATENATE(Table!$G$3,Table!$G$5)</f>
        <v>#REF!</v>
      </c>
      <c r="E212" s="72" t="s">
        <v>148</v>
      </c>
      <c r="F212" s="75" t="s">
        <v>212</v>
      </c>
      <c r="G212" s="76"/>
      <c r="H212" s="77">
        <f t="shared" si="3"/>
        <v>0</v>
      </c>
    </row>
    <row r="213" spans="1:8" ht="18.75" customHeight="1" x14ac:dyDescent="0.25">
      <c r="A213" s="75">
        <v>29225</v>
      </c>
      <c r="B213" s="221" t="s">
        <v>383</v>
      </c>
      <c r="C213" s="222"/>
      <c r="D213" s="219" t="e">
        <f>CONCATENATE(Table!$G$3,Table!$G$5)</f>
        <v>#REF!</v>
      </c>
      <c r="E213" s="76"/>
      <c r="F213" s="75" t="s">
        <v>226</v>
      </c>
      <c r="G213" s="76"/>
      <c r="H213" s="77">
        <f t="shared" si="3"/>
        <v>0</v>
      </c>
    </row>
    <row r="214" spans="1:8" ht="18.75" customHeight="1" x14ac:dyDescent="0.25">
      <c r="A214" s="75">
        <v>29226</v>
      </c>
      <c r="B214" s="221" t="s">
        <v>384</v>
      </c>
      <c r="C214" s="222"/>
      <c r="D214" s="219" t="e">
        <f>CONCATENATE(Table!$G$3,Table!$G$5)</f>
        <v>#REF!</v>
      </c>
      <c r="E214" s="72" t="s">
        <v>148</v>
      </c>
      <c r="F214" s="75" t="s">
        <v>212</v>
      </c>
      <c r="G214" s="76"/>
      <c r="H214" s="77">
        <f t="shared" si="3"/>
        <v>0</v>
      </c>
    </row>
    <row r="215" spans="1:8" ht="18.75" customHeight="1" x14ac:dyDescent="0.25">
      <c r="A215" s="75">
        <v>29227</v>
      </c>
      <c r="B215" s="221" t="s">
        <v>385</v>
      </c>
      <c r="C215" s="222"/>
      <c r="D215" s="219" t="e">
        <f>CONCATENATE(Table!$G$3,Table!$G$5)</f>
        <v>#REF!</v>
      </c>
      <c r="E215" s="72" t="s">
        <v>148</v>
      </c>
      <c r="F215" s="75" t="s">
        <v>185</v>
      </c>
      <c r="G215" s="76"/>
      <c r="H215" s="77">
        <f t="shared" si="3"/>
        <v>0</v>
      </c>
    </row>
    <row r="216" spans="1:8" ht="18.75" customHeight="1" x14ac:dyDescent="0.25">
      <c r="A216" s="75">
        <v>29228</v>
      </c>
      <c r="B216" s="221" t="s">
        <v>386</v>
      </c>
      <c r="C216" s="222"/>
      <c r="D216" s="219" t="e">
        <f>CONCATENATE(Table!$G$3,Table!$G$5)</f>
        <v>#REF!</v>
      </c>
      <c r="E216" s="72" t="s">
        <v>148</v>
      </c>
      <c r="F216" s="75" t="s">
        <v>156</v>
      </c>
      <c r="G216" s="76"/>
      <c r="H216" s="77">
        <f t="shared" si="3"/>
        <v>0</v>
      </c>
    </row>
    <row r="217" spans="1:8" ht="18.75" customHeight="1" x14ac:dyDescent="0.25">
      <c r="A217" s="75">
        <v>29229</v>
      </c>
      <c r="B217" s="221" t="s">
        <v>387</v>
      </c>
      <c r="C217" s="222"/>
      <c r="D217" s="219" t="e">
        <f>CONCATENATE(Table!$G$3,Table!$G$5)</f>
        <v>#REF!</v>
      </c>
      <c r="E217" s="76"/>
      <c r="F217" s="75" t="s">
        <v>181</v>
      </c>
      <c r="G217" s="76"/>
      <c r="H217" s="77">
        <f t="shared" si="3"/>
        <v>0</v>
      </c>
    </row>
    <row r="218" spans="1:8" ht="18.75" customHeight="1" x14ac:dyDescent="0.25">
      <c r="A218" s="75">
        <v>29230</v>
      </c>
      <c r="B218" s="221" t="s">
        <v>388</v>
      </c>
      <c r="C218" s="222"/>
      <c r="D218" s="219" t="e">
        <f>CONCATENATE(Table!$G$3,Table!$G$5)</f>
        <v>#REF!</v>
      </c>
      <c r="E218" s="76"/>
      <c r="F218" s="75" t="s">
        <v>154</v>
      </c>
      <c r="G218" s="76"/>
      <c r="H218" s="77">
        <f t="shared" si="3"/>
        <v>0</v>
      </c>
    </row>
    <row r="219" spans="1:8" ht="18.75" customHeight="1" x14ac:dyDescent="0.25">
      <c r="A219" s="75">
        <v>29232</v>
      </c>
      <c r="B219" s="221" t="s">
        <v>389</v>
      </c>
      <c r="C219" s="222"/>
      <c r="D219" s="219" t="e">
        <f>CONCATENATE(Table!$G$3,Table!$G$5)</f>
        <v>#REF!</v>
      </c>
      <c r="E219" s="76"/>
      <c r="F219" s="75" t="s">
        <v>181</v>
      </c>
      <c r="G219" s="76"/>
      <c r="H219" s="77">
        <f t="shared" si="3"/>
        <v>0</v>
      </c>
    </row>
    <row r="220" spans="1:8" ht="18.75" customHeight="1" x14ac:dyDescent="0.25">
      <c r="A220" s="75">
        <v>29233</v>
      </c>
      <c r="B220" s="221" t="s">
        <v>390</v>
      </c>
      <c r="C220" s="222"/>
      <c r="D220" s="219" t="e">
        <f>CONCATENATE(Table!$G$3,Table!$G$5)</f>
        <v>#REF!</v>
      </c>
      <c r="E220" s="76"/>
      <c r="F220" s="75" t="s">
        <v>154</v>
      </c>
      <c r="G220" s="76"/>
      <c r="H220" s="77">
        <f t="shared" si="3"/>
        <v>0</v>
      </c>
    </row>
    <row r="221" spans="1:8" ht="18.75" customHeight="1" x14ac:dyDescent="0.25">
      <c r="A221" s="75">
        <v>29234</v>
      </c>
      <c r="B221" s="221" t="s">
        <v>391</v>
      </c>
      <c r="C221" s="222"/>
      <c r="D221" s="219" t="e">
        <f>CONCATENATE(Table!$G$3,Table!$G$5)</f>
        <v>#REF!</v>
      </c>
      <c r="E221" s="76"/>
      <c r="F221" s="75" t="s">
        <v>154</v>
      </c>
      <c r="G221" s="76"/>
      <c r="H221" s="77">
        <f t="shared" si="3"/>
        <v>0</v>
      </c>
    </row>
    <row r="222" spans="1:8" ht="18.75" customHeight="1" x14ac:dyDescent="0.25">
      <c r="A222" s="75">
        <v>29236</v>
      </c>
      <c r="B222" s="221" t="s">
        <v>392</v>
      </c>
      <c r="C222" s="222"/>
      <c r="D222" s="219" t="e">
        <f>CONCATENATE(Table!$G$3,Table!$G$5)</f>
        <v>#REF!</v>
      </c>
      <c r="E222" s="76"/>
      <c r="F222" s="75" t="s">
        <v>154</v>
      </c>
      <c r="G222" s="76"/>
      <c r="H222" s="77">
        <f t="shared" si="3"/>
        <v>0</v>
      </c>
    </row>
    <row r="223" spans="1:8" ht="18.75" customHeight="1" x14ac:dyDescent="0.25">
      <c r="A223" s="75">
        <v>29238</v>
      </c>
      <c r="B223" s="221" t="s">
        <v>393</v>
      </c>
      <c r="C223" s="222"/>
      <c r="D223" s="219" t="e">
        <f>CONCATENATE(Table!$G$3,Table!$G$5)</f>
        <v>#REF!</v>
      </c>
      <c r="E223" s="72" t="s">
        <v>148</v>
      </c>
      <c r="F223" s="75" t="s">
        <v>152</v>
      </c>
      <c r="G223" s="76"/>
      <c r="H223" s="77">
        <f t="shared" si="3"/>
        <v>0</v>
      </c>
    </row>
    <row r="224" spans="1:8" ht="18.75" customHeight="1" x14ac:dyDescent="0.25">
      <c r="A224" s="75">
        <v>29239</v>
      </c>
      <c r="B224" s="221" t="s">
        <v>394</v>
      </c>
      <c r="C224" s="222"/>
      <c r="D224" s="219" t="e">
        <f>CONCATENATE(Table!$G$3,Table!$G$5)</f>
        <v>#REF!</v>
      </c>
      <c r="E224" s="76"/>
      <c r="F224" s="75" t="s">
        <v>194</v>
      </c>
      <c r="G224" s="76"/>
      <c r="H224" s="77">
        <f t="shared" si="3"/>
        <v>0</v>
      </c>
    </row>
    <row r="225" spans="1:8" ht="18.75" customHeight="1" x14ac:dyDescent="0.25">
      <c r="A225" s="75">
        <v>29240</v>
      </c>
      <c r="B225" s="221" t="s">
        <v>395</v>
      </c>
      <c r="C225" s="222"/>
      <c r="D225" s="219" t="e">
        <f>CONCATENATE(Table!$G$3,Table!$G$5)</f>
        <v>#REF!</v>
      </c>
      <c r="E225" s="72" t="s">
        <v>148</v>
      </c>
      <c r="F225" s="75" t="s">
        <v>152</v>
      </c>
      <c r="G225" s="76"/>
      <c r="H225" s="77">
        <f t="shared" si="3"/>
        <v>0</v>
      </c>
    </row>
    <row r="226" spans="1:8" ht="18.75" customHeight="1" x14ac:dyDescent="0.25">
      <c r="A226" s="75">
        <v>29241</v>
      </c>
      <c r="B226" s="221" t="s">
        <v>396</v>
      </c>
      <c r="C226" s="222"/>
      <c r="D226" s="219" t="e">
        <f>CONCATENATE(Table!$G$3,Table!$G$5)</f>
        <v>#REF!</v>
      </c>
      <c r="E226" s="76"/>
      <c r="F226" s="75" t="s">
        <v>203</v>
      </c>
      <c r="G226" s="76"/>
      <c r="H226" s="77">
        <f t="shared" si="3"/>
        <v>0</v>
      </c>
    </row>
    <row r="227" spans="1:8" ht="18.75" customHeight="1" x14ac:dyDescent="0.25">
      <c r="A227" s="75">
        <v>29243</v>
      </c>
      <c r="B227" s="221" t="s">
        <v>397</v>
      </c>
      <c r="C227" s="222"/>
      <c r="D227" s="219" t="e">
        <f>CONCATENATE(Table!$G$3,Table!$G$5)</f>
        <v>#REF!</v>
      </c>
      <c r="E227" s="76"/>
      <c r="F227" s="75" t="s">
        <v>187</v>
      </c>
      <c r="G227" s="76"/>
      <c r="H227" s="77">
        <f t="shared" si="3"/>
        <v>0</v>
      </c>
    </row>
    <row r="228" spans="1:8" ht="18.75" customHeight="1" x14ac:dyDescent="0.25">
      <c r="A228" s="75">
        <v>29244</v>
      </c>
      <c r="B228" s="221" t="s">
        <v>398</v>
      </c>
      <c r="C228" s="222"/>
      <c r="D228" s="219" t="e">
        <f>CONCATENATE(Table!$G$3,Table!$G$5)</f>
        <v>#REF!</v>
      </c>
      <c r="E228" s="76"/>
      <c r="F228" s="75" t="s">
        <v>165</v>
      </c>
      <c r="G228" s="76"/>
      <c r="H228" s="77">
        <f t="shared" si="3"/>
        <v>0</v>
      </c>
    </row>
    <row r="229" spans="1:8" ht="18.75" customHeight="1" x14ac:dyDescent="0.25">
      <c r="A229" s="75">
        <v>29245</v>
      </c>
      <c r="B229" s="221" t="s">
        <v>399</v>
      </c>
      <c r="C229" s="222"/>
      <c r="D229" s="219" t="e">
        <f>CONCATENATE(Table!$G$3,Table!$G$5)</f>
        <v>#REF!</v>
      </c>
      <c r="E229" s="76"/>
      <c r="F229" s="75" t="s">
        <v>208</v>
      </c>
      <c r="G229" s="76"/>
      <c r="H229" s="77">
        <f t="shared" si="3"/>
        <v>0</v>
      </c>
    </row>
    <row r="230" spans="1:8" ht="18.75" customHeight="1" x14ac:dyDescent="0.25">
      <c r="A230" s="75">
        <v>29246</v>
      </c>
      <c r="B230" s="221" t="s">
        <v>400</v>
      </c>
      <c r="C230" s="222"/>
      <c r="D230" s="219" t="e">
        <f>CONCATENATE(Table!$G$3,Table!$G$5)</f>
        <v>#REF!</v>
      </c>
      <c r="E230" s="76"/>
      <c r="F230" s="75" t="s">
        <v>208</v>
      </c>
      <c r="G230" s="76"/>
      <c r="H230" s="77">
        <f t="shared" si="3"/>
        <v>0</v>
      </c>
    </row>
    <row r="231" spans="1:8" ht="18.75" customHeight="1" x14ac:dyDescent="0.25">
      <c r="A231" s="75">
        <v>29265</v>
      </c>
      <c r="B231" s="221" t="s">
        <v>401</v>
      </c>
      <c r="C231" s="222"/>
      <c r="D231" s="219" t="e">
        <f>CONCATENATE(Table!$G$3,Table!$G$5)</f>
        <v>#REF!</v>
      </c>
      <c r="E231" s="76"/>
      <c r="F231" s="75" t="s">
        <v>171</v>
      </c>
      <c r="G231" s="76"/>
      <c r="H231" s="77">
        <f t="shared" si="3"/>
        <v>0</v>
      </c>
    </row>
    <row r="232" spans="1:8" ht="18.75" customHeight="1" x14ac:dyDescent="0.25">
      <c r="A232" s="75">
        <v>29247</v>
      </c>
      <c r="B232" s="221" t="s">
        <v>402</v>
      </c>
      <c r="C232" s="222"/>
      <c r="D232" s="219" t="e">
        <f>CONCATENATE(Table!$G$3,Table!$G$5)</f>
        <v>#REF!</v>
      </c>
      <c r="E232" s="76"/>
      <c r="F232" s="75" t="s">
        <v>160</v>
      </c>
      <c r="G232" s="76"/>
      <c r="H232" s="77">
        <f t="shared" si="3"/>
        <v>0</v>
      </c>
    </row>
    <row r="233" spans="1:8" ht="18.75" customHeight="1" x14ac:dyDescent="0.25">
      <c r="A233" s="75">
        <v>29248</v>
      </c>
      <c r="B233" s="221" t="s">
        <v>403</v>
      </c>
      <c r="C233" s="222"/>
      <c r="D233" s="219" t="e">
        <f>CONCATENATE(Table!$G$3,Table!$G$5)</f>
        <v>#REF!</v>
      </c>
      <c r="E233" s="76"/>
      <c r="F233" s="75" t="s">
        <v>224</v>
      </c>
      <c r="G233" s="76"/>
      <c r="H233" s="77">
        <f t="shared" si="3"/>
        <v>0</v>
      </c>
    </row>
    <row r="234" spans="1:8" ht="18.75" customHeight="1" x14ac:dyDescent="0.25">
      <c r="A234" s="75">
        <v>29249</v>
      </c>
      <c r="B234" s="221" t="s">
        <v>404</v>
      </c>
      <c r="C234" s="222"/>
      <c r="D234" s="219" t="e">
        <f>CONCATENATE(Table!$G$3,Table!$G$5)</f>
        <v>#REF!</v>
      </c>
      <c r="E234" s="72" t="s">
        <v>148</v>
      </c>
      <c r="F234" s="75" t="s">
        <v>190</v>
      </c>
      <c r="G234" s="76" t="s">
        <v>172</v>
      </c>
      <c r="H234" s="77">
        <f t="shared" si="3"/>
        <v>1</v>
      </c>
    </row>
    <row r="235" spans="1:8" ht="18.75" customHeight="1" x14ac:dyDescent="0.25">
      <c r="A235" s="75">
        <v>29250</v>
      </c>
      <c r="B235" s="221" t="s">
        <v>405</v>
      </c>
      <c r="C235" s="222"/>
      <c r="D235" s="219" t="e">
        <f>CONCATENATE(Table!$G$3,Table!$G$5)</f>
        <v>#REF!</v>
      </c>
      <c r="E235" s="72" t="s">
        <v>148</v>
      </c>
      <c r="F235" s="75" t="s">
        <v>185</v>
      </c>
      <c r="G235" s="76"/>
      <c r="H235" s="77">
        <f t="shared" si="3"/>
        <v>0</v>
      </c>
    </row>
    <row r="236" spans="1:8" ht="18.75" customHeight="1" x14ac:dyDescent="0.25">
      <c r="A236" s="75">
        <v>29251</v>
      </c>
      <c r="B236" s="221" t="s">
        <v>406</v>
      </c>
      <c r="C236" s="222"/>
      <c r="D236" s="219" t="e">
        <f>CONCATENATE(Table!$G$3,Table!$G$5)</f>
        <v>#REF!</v>
      </c>
      <c r="E236" s="76"/>
      <c r="F236" s="75" t="s">
        <v>171</v>
      </c>
      <c r="G236" s="76"/>
      <c r="H236" s="77">
        <f t="shared" si="3"/>
        <v>0</v>
      </c>
    </row>
    <row r="237" spans="1:8" ht="18.75" customHeight="1" x14ac:dyDescent="0.25">
      <c r="A237" s="75">
        <v>29252</v>
      </c>
      <c r="B237" s="221" t="s">
        <v>407</v>
      </c>
      <c r="C237" s="222"/>
      <c r="D237" s="219" t="e">
        <f>CONCATENATE(Table!$G$3,Table!$G$5)</f>
        <v>#REF!</v>
      </c>
      <c r="E237" s="76"/>
      <c r="F237" s="75" t="s">
        <v>200</v>
      </c>
      <c r="G237" s="76"/>
      <c r="H237" s="77">
        <f t="shared" si="3"/>
        <v>0</v>
      </c>
    </row>
    <row r="238" spans="1:8" ht="18.75" customHeight="1" x14ac:dyDescent="0.25">
      <c r="A238" s="75">
        <v>29254</v>
      </c>
      <c r="B238" s="221" t="s">
        <v>408</v>
      </c>
      <c r="C238" s="222"/>
      <c r="D238" s="219" t="e">
        <f>CONCATENATE(Table!$G$3,Table!$G$5)</f>
        <v>#REF!</v>
      </c>
      <c r="E238" s="76"/>
      <c r="F238" s="75" t="s">
        <v>171</v>
      </c>
      <c r="G238" s="76"/>
      <c r="H238" s="77">
        <f t="shared" si="3"/>
        <v>0</v>
      </c>
    </row>
    <row r="239" spans="1:8" ht="18.75" customHeight="1" x14ac:dyDescent="0.25">
      <c r="A239" s="75">
        <v>29255</v>
      </c>
      <c r="B239" s="221" t="s">
        <v>409</v>
      </c>
      <c r="C239" s="222"/>
      <c r="D239" s="219" t="e">
        <f>CONCATENATE(Table!$G$3,Table!$G$5)</f>
        <v>#REF!</v>
      </c>
      <c r="E239" s="76"/>
      <c r="F239" s="75" t="s">
        <v>224</v>
      </c>
      <c r="G239" s="76"/>
      <c r="H239" s="77">
        <f t="shared" si="3"/>
        <v>0</v>
      </c>
    </row>
    <row r="240" spans="1:8" ht="18.75" customHeight="1" x14ac:dyDescent="0.25">
      <c r="A240" s="75">
        <v>29256</v>
      </c>
      <c r="B240" s="221" t="s">
        <v>410</v>
      </c>
      <c r="C240" s="222"/>
      <c r="D240" s="219" t="e">
        <f>CONCATENATE(Table!$G$3,Table!$G$5)</f>
        <v>#REF!</v>
      </c>
      <c r="E240" s="76"/>
      <c r="F240" s="75" t="s">
        <v>187</v>
      </c>
      <c r="G240" s="76"/>
      <c r="H240" s="77">
        <f t="shared" si="3"/>
        <v>0</v>
      </c>
    </row>
    <row r="241" spans="1:8" ht="18.75" customHeight="1" x14ac:dyDescent="0.25">
      <c r="A241" s="75">
        <v>29257</v>
      </c>
      <c r="B241" s="221" t="s">
        <v>411</v>
      </c>
      <c r="C241" s="222"/>
      <c r="D241" s="219" t="e">
        <f>CONCATENATE(Table!$G$3,Table!$G$5)</f>
        <v>#REF!</v>
      </c>
      <c r="E241" s="76"/>
      <c r="F241" s="75" t="s">
        <v>174</v>
      </c>
      <c r="G241" s="76"/>
      <c r="H241" s="77">
        <f t="shared" si="3"/>
        <v>0</v>
      </c>
    </row>
    <row r="242" spans="1:8" ht="18.75" customHeight="1" x14ac:dyDescent="0.25">
      <c r="A242" s="75">
        <v>29259</v>
      </c>
      <c r="B242" s="221" t="s">
        <v>412</v>
      </c>
      <c r="C242" s="222"/>
      <c r="D242" s="219" t="e">
        <f>CONCATENATE(Table!$G$3,Table!$G$5)</f>
        <v>#REF!</v>
      </c>
      <c r="E242" s="76"/>
      <c r="F242" s="75" t="s">
        <v>194</v>
      </c>
      <c r="G242" s="76"/>
      <c r="H242" s="77">
        <f t="shared" si="3"/>
        <v>0</v>
      </c>
    </row>
    <row r="243" spans="1:8" ht="18.75" customHeight="1" x14ac:dyDescent="0.25">
      <c r="A243" s="75">
        <v>29260</v>
      </c>
      <c r="B243" s="221" t="s">
        <v>413</v>
      </c>
      <c r="C243" s="222"/>
      <c r="D243" s="219" t="e">
        <f>CONCATENATE(Table!$G$3,Table!$G$5)</f>
        <v>#REF!</v>
      </c>
      <c r="E243" s="76"/>
      <c r="F243" s="75" t="s">
        <v>177</v>
      </c>
      <c r="G243" s="76"/>
      <c r="H243" s="77">
        <f t="shared" si="3"/>
        <v>0</v>
      </c>
    </row>
    <row r="244" spans="1:8" ht="18.75" customHeight="1" x14ac:dyDescent="0.25">
      <c r="A244" s="75">
        <v>29261</v>
      </c>
      <c r="B244" s="221" t="s">
        <v>414</v>
      </c>
      <c r="C244" s="222"/>
      <c r="D244" s="219" t="e">
        <f>CONCATENATE(Table!$G$3,Table!$G$5)</f>
        <v>#REF!</v>
      </c>
      <c r="E244" s="72" t="s">
        <v>148</v>
      </c>
      <c r="F244" s="75" t="s">
        <v>162</v>
      </c>
      <c r="G244" s="76"/>
      <c r="H244" s="77">
        <f t="shared" si="3"/>
        <v>0</v>
      </c>
    </row>
    <row r="245" spans="1:8" ht="18.75" customHeight="1" x14ac:dyDescent="0.25">
      <c r="A245" s="75">
        <v>29262</v>
      </c>
      <c r="B245" s="221" t="s">
        <v>415</v>
      </c>
      <c r="C245" s="222"/>
      <c r="D245" s="219" t="e">
        <f>CONCATENATE(Table!$G$3,Table!$G$5)</f>
        <v>#REF!</v>
      </c>
      <c r="E245" s="76"/>
      <c r="F245" s="75" t="s">
        <v>165</v>
      </c>
      <c r="G245" s="76"/>
      <c r="H245" s="77">
        <f t="shared" si="3"/>
        <v>0</v>
      </c>
    </row>
    <row r="246" spans="1:8" ht="18.75" customHeight="1" x14ac:dyDescent="0.25">
      <c r="A246" s="75">
        <v>29263</v>
      </c>
      <c r="B246" s="221" t="s">
        <v>416</v>
      </c>
      <c r="C246" s="222"/>
      <c r="D246" s="219" t="e">
        <f>CONCATENATE(Table!$G$3,Table!$G$5)</f>
        <v>#REF!</v>
      </c>
      <c r="E246" s="76"/>
      <c r="F246" s="75" t="s">
        <v>187</v>
      </c>
      <c r="G246" s="76"/>
      <c r="H246" s="77">
        <f t="shared" si="3"/>
        <v>0</v>
      </c>
    </row>
    <row r="247" spans="1:8" ht="18.75" customHeight="1" x14ac:dyDescent="0.25">
      <c r="A247" s="75">
        <v>29264</v>
      </c>
      <c r="B247" s="221" t="s">
        <v>417</v>
      </c>
      <c r="C247" s="222"/>
      <c r="D247" s="219" t="e">
        <f>CONCATENATE(Table!$G$3,Table!$G$5)</f>
        <v>#REF!</v>
      </c>
      <c r="E247" s="76"/>
      <c r="F247" s="75" t="s">
        <v>165</v>
      </c>
      <c r="G247" s="76"/>
      <c r="H247" s="77">
        <f t="shared" si="3"/>
        <v>0</v>
      </c>
    </row>
    <row r="248" spans="1:8" ht="18.75" customHeight="1" x14ac:dyDescent="0.25">
      <c r="A248" s="75">
        <v>29266</v>
      </c>
      <c r="B248" s="221" t="s">
        <v>418</v>
      </c>
      <c r="C248" s="222"/>
      <c r="D248" s="219" t="e">
        <f>CONCATENATE(Table!$G$3,Table!$G$5)</f>
        <v>#REF!</v>
      </c>
      <c r="E248" s="76"/>
      <c r="F248" s="75" t="s">
        <v>171</v>
      </c>
      <c r="G248" s="76" t="s">
        <v>172</v>
      </c>
      <c r="H248" s="77">
        <f t="shared" si="3"/>
        <v>1</v>
      </c>
    </row>
    <row r="249" spans="1:8" ht="18.75" customHeight="1" x14ac:dyDescent="0.25">
      <c r="A249" s="75">
        <v>29267</v>
      </c>
      <c r="B249" s="221" t="s">
        <v>419</v>
      </c>
      <c r="C249" s="222"/>
      <c r="D249" s="219" t="e">
        <f>CONCATENATE(Table!$G$3,Table!$G$5)</f>
        <v>#REF!</v>
      </c>
      <c r="E249" s="72" t="s">
        <v>148</v>
      </c>
      <c r="F249" s="75" t="s">
        <v>190</v>
      </c>
      <c r="G249" s="76" t="s">
        <v>172</v>
      </c>
      <c r="H249" s="77">
        <f t="shared" si="3"/>
        <v>1</v>
      </c>
    </row>
    <row r="250" spans="1:8" ht="18.75" customHeight="1" x14ac:dyDescent="0.25">
      <c r="A250" s="75">
        <v>29268</v>
      </c>
      <c r="B250" s="221" t="s">
        <v>420</v>
      </c>
      <c r="C250" s="222"/>
      <c r="D250" s="219" t="e">
        <f>CONCATENATE(Table!$G$3,Table!$G$5)</f>
        <v>#REF!</v>
      </c>
      <c r="E250" s="76"/>
      <c r="F250" s="75" t="s">
        <v>208</v>
      </c>
      <c r="G250" s="76"/>
      <c r="H250" s="77">
        <f t="shared" si="3"/>
        <v>0</v>
      </c>
    </row>
    <row r="251" spans="1:8" ht="18.75" customHeight="1" x14ac:dyDescent="0.25">
      <c r="A251" s="75">
        <v>29269</v>
      </c>
      <c r="B251" s="221" t="s">
        <v>421</v>
      </c>
      <c r="C251" s="222"/>
      <c r="D251" s="219" t="e">
        <f>CONCATENATE(Table!$G$3,Table!$G$5)</f>
        <v>#REF!</v>
      </c>
      <c r="E251" s="76"/>
      <c r="F251" s="75" t="s">
        <v>154</v>
      </c>
      <c r="G251" s="76"/>
      <c r="H251" s="77">
        <f t="shared" si="3"/>
        <v>0</v>
      </c>
    </row>
    <row r="252" spans="1:8" ht="18.75" customHeight="1" x14ac:dyDescent="0.25">
      <c r="A252" s="75">
        <v>29270</v>
      </c>
      <c r="B252" s="221" t="s">
        <v>422</v>
      </c>
      <c r="C252" s="222"/>
      <c r="D252" s="219" t="e">
        <f>CONCATENATE(Table!$G$3,Table!$G$5)</f>
        <v>#REF!</v>
      </c>
      <c r="E252" s="76"/>
      <c r="F252" s="75" t="s">
        <v>208</v>
      </c>
      <c r="G252" s="76"/>
      <c r="H252" s="77">
        <f t="shared" si="3"/>
        <v>0</v>
      </c>
    </row>
    <row r="253" spans="1:8" ht="18.75" customHeight="1" x14ac:dyDescent="0.25">
      <c r="A253" s="75">
        <v>29271</v>
      </c>
      <c r="B253" s="221" t="s">
        <v>423</v>
      </c>
      <c r="C253" s="222"/>
      <c r="D253" s="219" t="e">
        <f>CONCATENATE(Table!$G$3,Table!$G$5)</f>
        <v>#REF!</v>
      </c>
      <c r="E253" s="76"/>
      <c r="F253" s="75" t="s">
        <v>165</v>
      </c>
      <c r="G253" s="76"/>
      <c r="H253" s="77">
        <f t="shared" si="3"/>
        <v>0</v>
      </c>
    </row>
    <row r="254" spans="1:8" x14ac:dyDescent="0.25">
      <c r="A254" s="75">
        <v>29272</v>
      </c>
      <c r="B254" s="221" t="s">
        <v>424</v>
      </c>
      <c r="C254" s="222"/>
      <c r="D254" s="219" t="e">
        <f>CONCATENATE(Table!$G$3,Table!$G$5)</f>
        <v>#REF!</v>
      </c>
      <c r="E254" s="76"/>
      <c r="F254" s="75" t="s">
        <v>203</v>
      </c>
      <c r="G254" s="76"/>
    </row>
    <row r="255" spans="1:8" x14ac:dyDescent="0.25">
      <c r="A255" s="75">
        <v>29273</v>
      </c>
      <c r="B255" s="221" t="s">
        <v>425</v>
      </c>
      <c r="C255" s="222"/>
      <c r="D255" s="219" t="e">
        <f>CONCATENATE(Table!$G$3,Table!$G$5)</f>
        <v>#REF!</v>
      </c>
      <c r="E255" s="76"/>
      <c r="F255" s="75" t="s">
        <v>194</v>
      </c>
      <c r="G255" s="76"/>
    </row>
    <row r="256" spans="1:8" x14ac:dyDescent="0.25">
      <c r="A256" s="75">
        <v>29274</v>
      </c>
      <c r="B256" s="221" t="s">
        <v>426</v>
      </c>
      <c r="C256" s="222"/>
      <c r="D256" s="219" t="e">
        <f>CONCATENATE(Table!$G$3,Table!$G$5)</f>
        <v>#REF!</v>
      </c>
      <c r="E256" s="76"/>
      <c r="F256" s="75" t="s">
        <v>154</v>
      </c>
      <c r="G256" s="76"/>
    </row>
    <row r="257" spans="1:7" x14ac:dyDescent="0.25">
      <c r="A257" s="75">
        <v>29275</v>
      </c>
      <c r="B257" s="221" t="s">
        <v>427</v>
      </c>
      <c r="C257" s="222"/>
      <c r="D257" s="219" t="e">
        <f>CONCATENATE(Table!$G$3,Table!$G$5)</f>
        <v>#REF!</v>
      </c>
      <c r="E257" s="72" t="s">
        <v>148</v>
      </c>
      <c r="F257" s="75" t="s">
        <v>162</v>
      </c>
      <c r="G257" s="76" t="s">
        <v>172</v>
      </c>
    </row>
    <row r="258" spans="1:7" x14ac:dyDescent="0.25">
      <c r="A258" s="75">
        <v>29276</v>
      </c>
      <c r="B258" s="221" t="s">
        <v>428</v>
      </c>
      <c r="C258" s="222"/>
      <c r="D258" s="219" t="e">
        <f>CONCATENATE(Table!$G$3,Table!$G$5)</f>
        <v>#REF!</v>
      </c>
      <c r="E258" s="76"/>
      <c r="F258" s="75" t="s">
        <v>194</v>
      </c>
      <c r="G258" s="76"/>
    </row>
    <row r="259" spans="1:7" x14ac:dyDescent="0.25">
      <c r="A259" s="75">
        <v>29277</v>
      </c>
      <c r="B259" s="221" t="s">
        <v>429</v>
      </c>
      <c r="C259" s="222"/>
      <c r="D259" s="219" t="e">
        <f>CONCATENATE(Table!$G$3,Table!$G$5)</f>
        <v>#REF!</v>
      </c>
      <c r="E259" s="76"/>
      <c r="F259" s="75" t="s">
        <v>165</v>
      </c>
      <c r="G259" s="76"/>
    </row>
    <row r="260" spans="1:7" x14ac:dyDescent="0.25">
      <c r="A260" s="75">
        <v>29278</v>
      </c>
      <c r="B260" s="221" t="s">
        <v>430</v>
      </c>
      <c r="C260" s="222"/>
      <c r="D260" s="219" t="e">
        <f>CONCATENATE(Table!$G$3,Table!$G$5)</f>
        <v>#REF!</v>
      </c>
      <c r="E260" s="72" t="s">
        <v>148</v>
      </c>
      <c r="F260" s="75" t="s">
        <v>190</v>
      </c>
      <c r="G260" s="76" t="s">
        <v>172</v>
      </c>
    </row>
    <row r="261" spans="1:7" x14ac:dyDescent="0.25">
      <c r="A261" s="75">
        <v>29279</v>
      </c>
      <c r="B261" s="221" t="s">
        <v>431</v>
      </c>
      <c r="C261" s="222"/>
      <c r="D261" s="219" t="e">
        <f>CONCATENATE(Table!$G$3,Table!$G$5)</f>
        <v>#REF!</v>
      </c>
      <c r="E261" s="76"/>
      <c r="F261" s="75" t="s">
        <v>171</v>
      </c>
      <c r="G261" s="76"/>
    </row>
    <row r="262" spans="1:7" x14ac:dyDescent="0.25">
      <c r="A262" s="75">
        <v>29280</v>
      </c>
      <c r="B262" s="221" t="s">
        <v>432</v>
      </c>
      <c r="C262" s="222"/>
      <c r="D262" s="219" t="e">
        <f>CONCATENATE(Table!$G$3,Table!$G$5)</f>
        <v>#REF!</v>
      </c>
      <c r="E262" s="72" t="s">
        <v>148</v>
      </c>
      <c r="F262" s="75" t="s">
        <v>152</v>
      </c>
      <c r="G262" s="76"/>
    </row>
    <row r="263" spans="1:7" x14ac:dyDescent="0.25">
      <c r="A263" s="75">
        <v>29281</v>
      </c>
      <c r="B263" s="221" t="s">
        <v>433</v>
      </c>
      <c r="C263" s="222"/>
      <c r="D263" s="219" t="e">
        <f>CONCATENATE(Table!$G$3,Table!$G$5)</f>
        <v>#REF!</v>
      </c>
      <c r="E263" s="76"/>
      <c r="F263" s="75" t="s">
        <v>203</v>
      </c>
      <c r="G263" s="76"/>
    </row>
    <row r="264" spans="1:7" x14ac:dyDescent="0.25">
      <c r="A264" s="75">
        <v>29282</v>
      </c>
      <c r="B264" s="221" t="s">
        <v>434</v>
      </c>
      <c r="C264" s="222"/>
      <c r="D264" s="219" t="e">
        <f>CONCATENATE(Table!$G$3,Table!$G$5)</f>
        <v>#REF!</v>
      </c>
      <c r="E264" s="76"/>
      <c r="F264" s="75" t="s">
        <v>177</v>
      </c>
      <c r="G264" s="76"/>
    </row>
    <row r="265" spans="1:7" x14ac:dyDescent="0.25">
      <c r="A265" s="75">
        <v>29284</v>
      </c>
      <c r="B265" s="221" t="s">
        <v>435</v>
      </c>
      <c r="C265" s="222"/>
      <c r="D265" s="219" t="e">
        <f>CONCATENATE(Table!$G$3,Table!$G$5)</f>
        <v>#REF!</v>
      </c>
      <c r="E265" s="76"/>
      <c r="F265" s="75" t="s">
        <v>200</v>
      </c>
      <c r="G265" s="76"/>
    </row>
    <row r="266" spans="1:7" x14ac:dyDescent="0.25">
      <c r="A266" s="75">
        <v>29285</v>
      </c>
      <c r="B266" s="221" t="s">
        <v>436</v>
      </c>
      <c r="C266" s="222"/>
      <c r="D266" s="219" t="e">
        <f>CONCATENATE(Table!$G$3,Table!$G$5)</f>
        <v>#REF!</v>
      </c>
      <c r="E266" s="76"/>
      <c r="F266" s="75" t="s">
        <v>194</v>
      </c>
      <c r="G266" s="76"/>
    </row>
    <row r="267" spans="1:7" x14ac:dyDescent="0.25">
      <c r="A267" s="75">
        <v>29286</v>
      </c>
      <c r="B267" s="221" t="s">
        <v>437</v>
      </c>
      <c r="C267" s="222"/>
      <c r="D267" s="219" t="e">
        <f>CONCATENATE(Table!$G$3,Table!$G$5)</f>
        <v>#REF!</v>
      </c>
      <c r="E267" s="76"/>
      <c r="F267" s="75" t="s">
        <v>208</v>
      </c>
      <c r="G267" s="76"/>
    </row>
    <row r="268" spans="1:7" x14ac:dyDescent="0.25">
      <c r="A268" s="75">
        <v>29287</v>
      </c>
      <c r="B268" s="221" t="s">
        <v>438</v>
      </c>
      <c r="C268" s="222"/>
      <c r="D268" s="219" t="e">
        <f>CONCATENATE(Table!$G$3,Table!$G$5)</f>
        <v>#REF!</v>
      </c>
      <c r="E268" s="76"/>
      <c r="F268" s="75" t="s">
        <v>194</v>
      </c>
      <c r="G268" s="76"/>
    </row>
    <row r="269" spans="1:7" x14ac:dyDescent="0.25">
      <c r="A269" s="75">
        <v>29288</v>
      </c>
      <c r="B269" s="221" t="s">
        <v>439</v>
      </c>
      <c r="C269" s="222"/>
      <c r="D269" s="219" t="e">
        <f>CONCATENATE(Table!$G$3,Table!$G$5)</f>
        <v>#REF!</v>
      </c>
      <c r="E269" s="76"/>
      <c r="F269" s="75" t="s">
        <v>224</v>
      </c>
      <c r="G269" s="76"/>
    </row>
    <row r="270" spans="1:7" x14ac:dyDescent="0.25">
      <c r="A270" s="75">
        <v>29289</v>
      </c>
      <c r="B270" s="221" t="s">
        <v>440</v>
      </c>
      <c r="C270" s="222"/>
      <c r="D270" s="219" t="e">
        <f>CONCATENATE(Table!$G$3,Table!$G$5)</f>
        <v>#REF!</v>
      </c>
      <c r="E270" s="76"/>
      <c r="F270" s="75" t="s">
        <v>187</v>
      </c>
      <c r="G270" s="76"/>
    </row>
    <row r="271" spans="1:7" x14ac:dyDescent="0.25">
      <c r="A271" s="75">
        <v>29290</v>
      </c>
      <c r="B271" s="221" t="s">
        <v>441</v>
      </c>
      <c r="C271" s="222"/>
      <c r="D271" s="219" t="e">
        <f>CONCATENATE(Table!$G$3,Table!$G$5)</f>
        <v>#REF!</v>
      </c>
      <c r="E271" s="76"/>
      <c r="F271" s="75" t="s">
        <v>174</v>
      </c>
      <c r="G271" s="76"/>
    </row>
    <row r="272" spans="1:7" x14ac:dyDescent="0.25">
      <c r="A272" s="75">
        <v>29291</v>
      </c>
      <c r="B272" s="221" t="s">
        <v>442</v>
      </c>
      <c r="C272" s="222"/>
      <c r="D272" s="219" t="e">
        <f>CONCATENATE(Table!$G$3,Table!$G$5)</f>
        <v>#REF!</v>
      </c>
      <c r="E272" s="72" t="s">
        <v>148</v>
      </c>
      <c r="F272" s="75" t="s">
        <v>190</v>
      </c>
      <c r="G272" s="76" t="s">
        <v>172</v>
      </c>
    </row>
    <row r="273" spans="1:7" x14ac:dyDescent="0.25">
      <c r="A273" s="75">
        <v>29292</v>
      </c>
      <c r="B273" s="221" t="s">
        <v>443</v>
      </c>
      <c r="C273" s="222"/>
      <c r="D273" s="219" t="e">
        <f>CONCATENATE(Table!$G$3,Table!$G$5)</f>
        <v>#REF!</v>
      </c>
      <c r="E273" s="76"/>
      <c r="F273" s="75" t="s">
        <v>200</v>
      </c>
      <c r="G273" s="76" t="s">
        <v>172</v>
      </c>
    </row>
    <row r="274" spans="1:7" x14ac:dyDescent="0.25">
      <c r="A274" s="75">
        <v>29293</v>
      </c>
      <c r="B274" s="221" t="s">
        <v>444</v>
      </c>
      <c r="C274" s="222"/>
      <c r="D274" s="219" t="e">
        <f>CONCATENATE(Table!$G$3,Table!$G$5)</f>
        <v>#REF!</v>
      </c>
      <c r="E274" s="76"/>
      <c r="F274" s="75" t="s">
        <v>203</v>
      </c>
      <c r="G274" s="76"/>
    </row>
    <row r="275" spans="1:7" x14ac:dyDescent="0.25">
      <c r="A275" s="75">
        <v>29295</v>
      </c>
      <c r="B275" s="221" t="s">
        <v>445</v>
      </c>
      <c r="C275" s="222"/>
      <c r="D275" s="219" t="e">
        <f>CONCATENATE(Table!$G$3,Table!$G$5)</f>
        <v>#REF!</v>
      </c>
      <c r="E275" s="76"/>
      <c r="F275" s="75" t="s">
        <v>208</v>
      </c>
      <c r="G275" s="76"/>
    </row>
    <row r="276" spans="1:7" x14ac:dyDescent="0.25">
      <c r="A276" s="75">
        <v>29296</v>
      </c>
      <c r="B276" s="221" t="s">
        <v>446</v>
      </c>
      <c r="C276" s="222"/>
      <c r="D276" s="219" t="e">
        <f>CONCATENATE(Table!$G$3,Table!$G$5)</f>
        <v>#REF!</v>
      </c>
      <c r="E276" s="76"/>
      <c r="F276" s="75" t="s">
        <v>200</v>
      </c>
      <c r="G276" s="76"/>
    </row>
    <row r="277" spans="1:7" x14ac:dyDescent="0.25">
      <c r="A277" s="75">
        <v>29297</v>
      </c>
      <c r="B277" s="221" t="s">
        <v>447</v>
      </c>
      <c r="C277" s="222"/>
      <c r="D277" s="219" t="e">
        <f>CONCATENATE(Table!$G$3,Table!$G$5)</f>
        <v>#REF!</v>
      </c>
      <c r="E277" s="76"/>
      <c r="F277" s="75" t="s">
        <v>154</v>
      </c>
      <c r="G277" s="76"/>
    </row>
    <row r="278" spans="1:7" x14ac:dyDescent="0.25">
      <c r="A278" s="75">
        <v>29298</v>
      </c>
      <c r="B278" s="221" t="s">
        <v>448</v>
      </c>
      <c r="C278" s="222"/>
      <c r="D278" s="219" t="e">
        <f>CONCATENATE(Table!$G$3,Table!$G$5)</f>
        <v>#REF!</v>
      </c>
      <c r="E278" s="76"/>
      <c r="F278" s="75" t="s">
        <v>226</v>
      </c>
      <c r="G278" s="76"/>
    </row>
    <row r="279" spans="1:7" x14ac:dyDescent="0.25">
      <c r="A279" s="75">
        <v>29299</v>
      </c>
      <c r="B279" s="221" t="s">
        <v>449</v>
      </c>
      <c r="C279" s="222"/>
      <c r="D279" s="219" t="e">
        <f>CONCATENATE(Table!$G$3,Table!$G$5)</f>
        <v>#REF!</v>
      </c>
      <c r="E279" s="76"/>
      <c r="F279" s="75" t="s">
        <v>177</v>
      </c>
      <c r="G279" s="76"/>
    </row>
    <row r="280" spans="1:7" x14ac:dyDescent="0.25">
      <c r="A280" s="78">
        <v>29301</v>
      </c>
      <c r="B280" s="221" t="s">
        <v>450</v>
      </c>
      <c r="C280" s="222"/>
      <c r="D280" s="219" t="e">
        <f>CONCATENATE(Table!$G$3,Table!$G$5)</f>
        <v>#REF!</v>
      </c>
      <c r="E280" s="76"/>
      <c r="F280" s="78" t="s">
        <v>165</v>
      </c>
      <c r="G280" s="76"/>
    </row>
  </sheetData>
  <sheetProtection password="813C" sheet="1" objects="1" scenarios="1" selectLockedCells="1"/>
  <mergeCells count="1">
    <mergeCell ref="B1:G1"/>
  </mergeCells>
  <conditionalFormatting sqref="G4:G280">
    <cfRule type="cellIs" dxfId="134" priority="6" operator="equal">
      <formula>"Fragiles"</formula>
    </cfRule>
  </conditionalFormatting>
  <conditionalFormatting sqref="D4:D280">
    <cfRule type="cellIs" dxfId="133" priority="7" operator="equal">
      <formula>"Fragiles"</formula>
    </cfRule>
  </conditionalFormatting>
  <conditionalFormatting sqref="B4:C4">
    <cfRule type="expression" dxfId="132" priority="2">
      <formula>$C4=1</formula>
    </cfRule>
  </conditionalFormatting>
  <conditionalFormatting sqref="B5:C280">
    <cfRule type="expression" dxfId="131" priority="1">
      <formula>$C5=1</formula>
    </cfRule>
  </conditionalFormatting>
  <dataValidations count="1">
    <dataValidation type="list" allowBlank="1" showInputMessage="1" showErrorMessage="1" sqref="C4:C280" xr:uid="{00000000-0002-0000-0500-000000000000}">
      <formula1>$J$1:$J$1</formula1>
      <formula2>0</formula2>
    </dataValidation>
  </dataValidations>
  <hyperlinks>
    <hyperlink ref="H1" location="'Page de garde'!Zone_d_impression" display="Page 1" xr:uid="{00000000-0004-0000-0500-000000000000}"/>
    <hyperlink ref="I1" location="Objectifs!Zone_d_impression" display="Suivant" xr:uid="{00000000-0004-0000-0500-000001000000}"/>
  </hyperlinks>
  <pageMargins left="0.7" right="0.7" top="0.75" bottom="0.75" header="0.51180555555555496" footer="0.51180555555555496"/>
  <pageSetup paperSize="0" scale="0" firstPageNumber="0" orientation="portrait" usePrinterDefaults="0"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X122"/>
  <sheetViews>
    <sheetView showGridLines="0" zoomScale="95" zoomScaleNormal="95" workbookViewId="0">
      <pane ySplit="3" topLeftCell="A4" activePane="bottomLeft" state="frozen"/>
      <selection pane="bottomLeft" activeCell="Z16" sqref="Z16:AA17"/>
    </sheetView>
  </sheetViews>
  <sheetFormatPr baseColWidth="10" defaultColWidth="9.140625" defaultRowHeight="15" x14ac:dyDescent="0.25"/>
  <cols>
    <col min="1" max="47" width="2.7109375"/>
    <col min="48" max="48" width="4"/>
    <col min="49" max="60" width="0" style="79" hidden="1"/>
    <col min="61" max="414" width="2.7109375" style="65"/>
    <col min="415" max="1025" width="2.7109375"/>
  </cols>
  <sheetData>
    <row r="1" spans="1:58" ht="12" customHeight="1" x14ac:dyDescent="0.25">
      <c r="A1" s="235"/>
      <c r="B1" s="235"/>
      <c r="C1" s="235"/>
      <c r="D1" s="236" t="str">
        <f>'Page de garde'!D1:AM3</f>
        <v>Appel à projets commun 2020</v>
      </c>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304" t="s">
        <v>451</v>
      </c>
      <c r="AO1" s="304"/>
      <c r="AP1" s="304"/>
      <c r="AQ1" s="304"/>
      <c r="AR1" s="304"/>
      <c r="AS1" s="304"/>
      <c r="AT1" s="304"/>
      <c r="AU1" s="304"/>
      <c r="AV1" s="304"/>
      <c r="AW1"/>
      <c r="AX1"/>
      <c r="AY1"/>
      <c r="AZ1"/>
      <c r="BA1"/>
      <c r="BB1"/>
      <c r="BC1"/>
      <c r="BD1"/>
      <c r="BE1"/>
      <c r="BF1"/>
    </row>
    <row r="2" spans="1:58" ht="12" customHeight="1" x14ac:dyDescent="0.25">
      <c r="A2" s="235"/>
      <c r="B2" s="235"/>
      <c r="C2" s="235"/>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304"/>
      <c r="AO2" s="304"/>
      <c r="AP2" s="304"/>
      <c r="AQ2" s="304"/>
      <c r="AR2" s="304"/>
      <c r="AS2" s="304"/>
      <c r="AT2" s="304"/>
      <c r="AU2" s="304"/>
      <c r="AV2" s="304"/>
      <c r="AW2"/>
      <c r="AX2"/>
      <c r="AY2"/>
      <c r="AZ2"/>
      <c r="BA2"/>
      <c r="BB2"/>
      <c r="BC2"/>
      <c r="BD2"/>
      <c r="BE2"/>
      <c r="BF2"/>
    </row>
    <row r="3" spans="1:58" ht="12" customHeight="1" x14ac:dyDescent="0.25">
      <c r="A3" s="235"/>
      <c r="B3" s="235"/>
      <c r="C3" s="235"/>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304"/>
      <c r="AO3" s="304"/>
      <c r="AP3" s="304"/>
      <c r="AQ3" s="304"/>
      <c r="AR3" s="304"/>
      <c r="AS3" s="304"/>
      <c r="AT3" s="304"/>
      <c r="AU3" s="304"/>
      <c r="AV3" s="304"/>
      <c r="AW3"/>
      <c r="AX3"/>
      <c r="AY3"/>
      <c r="AZ3"/>
      <c r="BA3"/>
      <c r="BB3"/>
      <c r="BC3"/>
      <c r="BD3"/>
      <c r="BE3"/>
      <c r="BF3"/>
    </row>
    <row r="4" spans="1:58" ht="12" customHeight="1" x14ac:dyDescent="0.25">
      <c r="AW4"/>
      <c r="AX4"/>
      <c r="AY4"/>
      <c r="AZ4"/>
      <c r="BA4"/>
      <c r="BB4"/>
      <c r="BC4"/>
      <c r="BD4"/>
      <c r="BE4"/>
      <c r="BF4"/>
    </row>
    <row r="5" spans="1:58" ht="12" customHeight="1" x14ac:dyDescent="0.25">
      <c r="A5" s="237" t="s">
        <v>82</v>
      </c>
      <c r="B5" s="237"/>
      <c r="C5" s="237"/>
      <c r="D5" s="237"/>
      <c r="E5" s="237"/>
      <c r="F5" s="237"/>
      <c r="G5" s="237"/>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c r="AX5"/>
      <c r="AY5"/>
      <c r="AZ5"/>
      <c r="BA5"/>
      <c r="BB5"/>
      <c r="BC5"/>
      <c r="BD5"/>
      <c r="BE5"/>
      <c r="BF5"/>
    </row>
    <row r="6" spans="1:58" ht="12" customHeight="1" x14ac:dyDescent="0.25">
      <c r="A6" s="237"/>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7"/>
      <c r="AV6" s="237"/>
      <c r="AW6"/>
      <c r="AX6"/>
      <c r="AY6"/>
      <c r="AZ6"/>
      <c r="BA6"/>
      <c r="BB6"/>
      <c r="BC6"/>
      <c r="BD6"/>
      <c r="BE6"/>
      <c r="BF6"/>
    </row>
    <row r="7" spans="1:58" ht="12" customHeight="1" x14ac:dyDescent="0.25">
      <c r="A7" s="237"/>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237"/>
      <c r="AU7" s="237"/>
      <c r="AV7" s="237"/>
      <c r="AW7"/>
      <c r="AX7"/>
      <c r="AY7"/>
      <c r="AZ7"/>
      <c r="BA7"/>
      <c r="BB7"/>
      <c r="BC7"/>
      <c r="BD7"/>
      <c r="BE7"/>
      <c r="BF7"/>
    </row>
    <row r="8" spans="1:58" ht="12" customHeight="1" x14ac:dyDescent="0.25">
      <c r="B8" s="300" t="str">
        <f>CONCATENATE(Identification!B10)</f>
        <v/>
      </c>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W8"/>
      <c r="AX8"/>
      <c r="AY8"/>
      <c r="AZ8"/>
      <c r="BA8"/>
      <c r="BB8"/>
      <c r="BC8"/>
      <c r="BD8"/>
      <c r="BE8"/>
      <c r="BF8"/>
    </row>
    <row r="9" spans="1:58" ht="12" customHeight="1" x14ac:dyDescent="0.25">
      <c r="B9" s="300"/>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W9"/>
      <c r="AX9"/>
      <c r="AY9"/>
      <c r="AZ9"/>
      <c r="BA9"/>
      <c r="BB9"/>
      <c r="BC9"/>
      <c r="BD9"/>
      <c r="BE9"/>
      <c r="BF9"/>
    </row>
    <row r="10" spans="1:58" ht="12" customHeight="1" x14ac:dyDescent="0.25">
      <c r="B10" s="300"/>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W10"/>
      <c r="AX10"/>
      <c r="AY10"/>
      <c r="AZ10"/>
      <c r="BA10"/>
      <c r="BB10"/>
      <c r="BC10"/>
      <c r="BD10"/>
      <c r="BE10"/>
      <c r="BF10"/>
    </row>
    <row r="11" spans="1:58" ht="12" customHeight="1" x14ac:dyDescent="0.25">
      <c r="B11" s="300"/>
      <c r="C11" s="300"/>
      <c r="D11" s="300"/>
      <c r="E11" s="300"/>
      <c r="F11" s="300"/>
      <c r="G11" s="300"/>
      <c r="H11" s="300"/>
      <c r="I11" s="300"/>
      <c r="J11" s="300"/>
      <c r="K11" s="300"/>
      <c r="L11" s="300"/>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W11"/>
      <c r="AX11"/>
      <c r="AY11"/>
      <c r="AZ11"/>
      <c r="BA11"/>
      <c r="BB11"/>
      <c r="BC11"/>
      <c r="BD11"/>
      <c r="BE11"/>
      <c r="BF11"/>
    </row>
    <row r="12" spans="1:58" ht="12" customHeight="1" x14ac:dyDescent="0.25">
      <c r="B12" s="300"/>
      <c r="C12" s="300"/>
      <c r="D12" s="300"/>
      <c r="E12" s="300"/>
      <c r="F12" s="300"/>
      <c r="G12" s="300"/>
      <c r="H12" s="300"/>
      <c r="I12" s="300"/>
      <c r="J12" s="300"/>
      <c r="K12" s="300"/>
      <c r="L12" s="300"/>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W12"/>
      <c r="AX12"/>
      <c r="AY12"/>
      <c r="AZ12"/>
      <c r="BA12"/>
      <c r="BB12"/>
      <c r="BC12"/>
      <c r="BD12"/>
      <c r="BE12"/>
      <c r="BF12"/>
    </row>
    <row r="13" spans="1:58" ht="12" customHeight="1" x14ac:dyDescent="0.25">
      <c r="AW13"/>
      <c r="AX13"/>
      <c r="AY13"/>
      <c r="AZ13"/>
      <c r="BA13"/>
      <c r="BB13"/>
      <c r="BC13"/>
      <c r="BD13"/>
      <c r="BE13"/>
      <c r="BF13"/>
    </row>
    <row r="14" spans="1:58" ht="12" customHeight="1" x14ac:dyDescent="0.25">
      <c r="AW14"/>
      <c r="AX14"/>
      <c r="AY14"/>
      <c r="AZ14"/>
      <c r="BA14"/>
      <c r="BB14"/>
      <c r="BC14"/>
      <c r="BD14"/>
      <c r="BE14"/>
      <c r="BF14"/>
    </row>
    <row r="15" spans="1:58" ht="12" customHeight="1" x14ac:dyDescent="0.25">
      <c r="AW15"/>
      <c r="AX15"/>
      <c r="AY15"/>
      <c r="AZ15"/>
      <c r="BA15"/>
      <c r="BB15"/>
      <c r="BC15"/>
      <c r="BD15"/>
      <c r="BE15"/>
      <c r="BF15"/>
    </row>
    <row r="16" spans="1:58" ht="12" customHeight="1" x14ac:dyDescent="0.25">
      <c r="D16" s="236" t="s">
        <v>452</v>
      </c>
      <c r="E16" s="236"/>
      <c r="F16" s="236"/>
      <c r="G16" s="236"/>
      <c r="H16" s="236"/>
      <c r="I16" s="236"/>
      <c r="J16" s="236"/>
      <c r="K16" s="236"/>
      <c r="L16" s="236"/>
      <c r="M16" s="38"/>
      <c r="N16" s="38"/>
      <c r="O16" s="38"/>
      <c r="P16" s="38"/>
      <c r="Q16" s="38"/>
      <c r="R16" s="38"/>
      <c r="S16" s="312" t="s">
        <v>453</v>
      </c>
      <c r="T16" s="312"/>
      <c r="U16" s="312"/>
      <c r="V16" s="312"/>
      <c r="W16" s="312"/>
      <c r="X16" s="312"/>
      <c r="Y16" s="38"/>
      <c r="Z16" s="314"/>
      <c r="AA16" s="314"/>
      <c r="AB16" s="38"/>
      <c r="AC16" s="312" t="s">
        <v>454</v>
      </c>
      <c r="AD16" s="312"/>
      <c r="AE16" s="312"/>
      <c r="AF16" s="312"/>
      <c r="AG16" s="312"/>
      <c r="AH16" s="312"/>
      <c r="AI16" s="38"/>
      <c r="AJ16" s="314"/>
      <c r="AK16" s="314"/>
      <c r="AL16" s="38"/>
      <c r="AM16" s="312" t="s">
        <v>455</v>
      </c>
      <c r="AN16" s="312"/>
      <c r="AO16" s="312"/>
      <c r="AP16" s="312"/>
      <c r="AQ16" s="312"/>
      <c r="AR16" s="312"/>
      <c r="AS16" s="38"/>
      <c r="AT16" s="314"/>
      <c r="AU16" s="314"/>
      <c r="AW16"/>
      <c r="AX16" s="311" t="e">
        <f>VLOOKUP(Z16,Liste!$A:$B,2,0)</f>
        <v>#N/A</v>
      </c>
      <c r="AY16" s="311"/>
      <c r="AZ16" s="311" t="e">
        <f>VLOOKUP(AJ16,Liste!$A:$B,2,0)</f>
        <v>#N/A</v>
      </c>
      <c r="BA16" s="311"/>
      <c r="BB16" s="311" t="e">
        <f>VLOOKUP(AT16,Liste!$A:$B,2,0)</f>
        <v>#N/A</v>
      </c>
      <c r="BC16" s="311"/>
      <c r="BD16" s="80"/>
      <c r="BE16"/>
      <c r="BF16"/>
    </row>
    <row r="17" spans="4:58" ht="12" customHeight="1" x14ac:dyDescent="0.25">
      <c r="D17" s="236"/>
      <c r="E17" s="236"/>
      <c r="F17" s="236"/>
      <c r="G17" s="236"/>
      <c r="H17" s="236"/>
      <c r="I17" s="236"/>
      <c r="J17" s="236"/>
      <c r="K17" s="236"/>
      <c r="L17" s="236"/>
      <c r="M17" s="38"/>
      <c r="N17" s="38"/>
      <c r="O17" s="38"/>
      <c r="P17" s="38"/>
      <c r="Q17" s="38"/>
      <c r="R17" s="38"/>
      <c r="S17" s="312"/>
      <c r="T17" s="312"/>
      <c r="U17" s="312"/>
      <c r="V17" s="312"/>
      <c r="W17" s="312"/>
      <c r="X17" s="312"/>
      <c r="Y17" s="38"/>
      <c r="Z17" s="314"/>
      <c r="AA17" s="314"/>
      <c r="AB17" s="38"/>
      <c r="AC17" s="312"/>
      <c r="AD17" s="312"/>
      <c r="AE17" s="312"/>
      <c r="AF17" s="312"/>
      <c r="AG17" s="312"/>
      <c r="AH17" s="312"/>
      <c r="AI17" s="38"/>
      <c r="AJ17" s="314"/>
      <c r="AK17" s="314"/>
      <c r="AL17" s="38"/>
      <c r="AM17" s="312"/>
      <c r="AN17" s="312"/>
      <c r="AO17" s="312"/>
      <c r="AP17" s="312"/>
      <c r="AQ17" s="312"/>
      <c r="AR17" s="312"/>
      <c r="AS17" s="38"/>
      <c r="AT17" s="314"/>
      <c r="AU17" s="314"/>
      <c r="AW17"/>
      <c r="AX17" s="311"/>
      <c r="AY17" s="311"/>
      <c r="AZ17" s="311"/>
      <c r="BA17" s="311"/>
      <c r="BB17" s="311"/>
      <c r="BC17" s="311"/>
      <c r="BD17" s="80"/>
      <c r="BE17"/>
      <c r="BF17"/>
    </row>
    <row r="18" spans="4:58" ht="12" customHeight="1" x14ac:dyDescent="0.25">
      <c r="D18" s="81"/>
      <c r="E18" s="81"/>
      <c r="F18" s="81"/>
      <c r="G18" s="81"/>
      <c r="H18" s="81"/>
      <c r="I18" s="81"/>
      <c r="J18" s="81"/>
      <c r="K18" s="81"/>
      <c r="L18" s="81"/>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c r="AX18" s="82"/>
      <c r="AY18" s="82"/>
      <c r="AZ18" s="82"/>
      <c r="BA18" s="82"/>
      <c r="BB18" s="82"/>
      <c r="BC18" s="82"/>
      <c r="BD18" s="80"/>
      <c r="BE18"/>
      <c r="BF18"/>
    </row>
    <row r="19" spans="4:58" ht="12" customHeight="1" x14ac:dyDescent="0.25">
      <c r="L19" s="81"/>
      <c r="AB19" s="38"/>
      <c r="AC19" s="38"/>
      <c r="AD19" s="38"/>
      <c r="AE19" s="38"/>
      <c r="AF19" s="38"/>
      <c r="AG19" s="38"/>
      <c r="AH19" s="38"/>
      <c r="AI19" s="38"/>
      <c r="AJ19" s="38"/>
      <c r="AK19" s="38"/>
      <c r="AL19" s="38"/>
      <c r="AV19" s="38"/>
      <c r="AW19"/>
      <c r="AX19" s="83"/>
      <c r="AY19" s="83"/>
      <c r="AZ19" s="82"/>
      <c r="BA19" s="83"/>
      <c r="BB19" s="83"/>
      <c r="BC19" s="82"/>
      <c r="BD19" s="80"/>
      <c r="BE19"/>
      <c r="BF19"/>
    </row>
    <row r="20" spans="4:58" ht="12" customHeight="1" x14ac:dyDescent="0.25">
      <c r="P20" s="38"/>
      <c r="S20" s="312" t="s">
        <v>456</v>
      </c>
      <c r="T20" s="312"/>
      <c r="U20" s="312"/>
      <c r="V20" s="312"/>
      <c r="W20" s="312"/>
      <c r="X20" s="312"/>
      <c r="Y20" s="38"/>
      <c r="Z20" s="314"/>
      <c r="AA20" s="314"/>
      <c r="AC20" s="315" t="s">
        <v>457</v>
      </c>
      <c r="AD20" s="315"/>
      <c r="AE20" s="315"/>
      <c r="AF20" s="315"/>
      <c r="AG20" s="315"/>
      <c r="AH20" s="315"/>
      <c r="AI20" s="315"/>
      <c r="AJ20" s="315"/>
      <c r="AK20" s="315"/>
      <c r="AL20" s="315"/>
      <c r="AM20" s="315"/>
      <c r="AN20" s="315"/>
      <c r="AO20" s="315"/>
      <c r="AP20" s="315"/>
      <c r="AQ20" s="315"/>
      <c r="AR20" s="315"/>
      <c r="AT20" s="314"/>
      <c r="AU20" s="314"/>
      <c r="AV20" s="38"/>
      <c r="AW20"/>
      <c r="AX20" s="311" t="e">
        <f>VLOOKUP(Z20,Liste!$A:$B,2,0)</f>
        <v>#N/A</v>
      </c>
      <c r="AY20" s="311"/>
      <c r="AZ20" s="82"/>
      <c r="BA20" s="83"/>
      <c r="BB20" s="311" t="e">
        <f>VLOOKUP(AT20,Liste!$A:$B,2,0)</f>
        <v>#N/A</v>
      </c>
      <c r="BC20" s="311"/>
      <c r="BD20" s="80"/>
      <c r="BE20"/>
      <c r="BF20"/>
    </row>
    <row r="21" spans="4:58" ht="12" customHeight="1" x14ac:dyDescent="0.25">
      <c r="S21" s="312"/>
      <c r="T21" s="312"/>
      <c r="U21" s="312"/>
      <c r="V21" s="312"/>
      <c r="W21" s="312"/>
      <c r="X21" s="312"/>
      <c r="Y21" s="38"/>
      <c r="Z21" s="314"/>
      <c r="AA21" s="314"/>
      <c r="AC21" s="315"/>
      <c r="AD21" s="315"/>
      <c r="AE21" s="315"/>
      <c r="AF21" s="315"/>
      <c r="AG21" s="315"/>
      <c r="AH21" s="315"/>
      <c r="AI21" s="315"/>
      <c r="AJ21" s="315"/>
      <c r="AK21" s="315"/>
      <c r="AL21" s="315"/>
      <c r="AM21" s="315"/>
      <c r="AN21" s="315"/>
      <c r="AO21" s="315"/>
      <c r="AP21" s="315"/>
      <c r="AQ21" s="315"/>
      <c r="AR21" s="315"/>
      <c r="AT21" s="314"/>
      <c r="AU21" s="314"/>
      <c r="AW21"/>
      <c r="AX21" s="311"/>
      <c r="AY21" s="311"/>
      <c r="AZ21"/>
      <c r="BA21" s="83"/>
      <c r="BB21" s="311"/>
      <c r="BC21" s="311"/>
      <c r="BD21"/>
      <c r="BE21"/>
      <c r="BF21"/>
    </row>
    <row r="22" spans="4:58" ht="12" customHeight="1" x14ac:dyDescent="0.25">
      <c r="AW22"/>
      <c r="AX22"/>
      <c r="AY22"/>
      <c r="AZ22" s="311"/>
      <c r="BA22" s="311"/>
      <c r="BB22"/>
      <c r="BC22"/>
      <c r="BD22"/>
      <c r="BE22"/>
      <c r="BF22"/>
    </row>
    <row r="23" spans="4:58" ht="12" customHeight="1" x14ac:dyDescent="0.25">
      <c r="AW23"/>
      <c r="AX23"/>
      <c r="AY23"/>
      <c r="AZ23" s="311"/>
      <c r="BA23" s="311"/>
      <c r="BB23"/>
      <c r="BC23"/>
      <c r="BD23"/>
      <c r="BE23"/>
      <c r="BF23"/>
    </row>
    <row r="24" spans="4:58" ht="12" customHeight="1" x14ac:dyDescent="0.25">
      <c r="AW24"/>
      <c r="AX24"/>
      <c r="AY24"/>
      <c r="AZ24" s="82"/>
      <c r="BA24" s="82"/>
      <c r="BB24"/>
      <c r="BC24"/>
      <c r="BD24"/>
      <c r="BE24"/>
      <c r="BF24"/>
    </row>
    <row r="25" spans="4:58" ht="12" customHeight="1" x14ac:dyDescent="0.25">
      <c r="AW25"/>
      <c r="AX25"/>
      <c r="AY25"/>
      <c r="AZ25" s="82"/>
      <c r="BA25" s="82"/>
      <c r="BB25"/>
      <c r="BC25"/>
      <c r="BD25"/>
      <c r="BE25"/>
      <c r="BF25"/>
    </row>
    <row r="26" spans="4:58" ht="12" customHeight="1" x14ac:dyDescent="0.25">
      <c r="D26" s="236" t="s">
        <v>458</v>
      </c>
      <c r="E26" s="236"/>
      <c r="F26" s="236"/>
      <c r="G26" s="236"/>
      <c r="H26" s="236"/>
      <c r="I26" s="236"/>
      <c r="J26" s="236"/>
      <c r="K26" s="236"/>
      <c r="L26" s="236"/>
      <c r="M26" s="236"/>
      <c r="N26" s="236"/>
      <c r="O26" s="236"/>
      <c r="P26" s="236"/>
      <c r="Q26" s="38"/>
      <c r="R26" s="38"/>
      <c r="U26" s="312" t="s">
        <v>459</v>
      </c>
      <c r="V26" s="312"/>
      <c r="W26" s="312"/>
      <c r="X26" s="312"/>
      <c r="Y26" s="312"/>
      <c r="Z26" s="312"/>
      <c r="AB26" s="310"/>
      <c r="AC26" s="310"/>
      <c r="AD26" s="310"/>
      <c r="AE26" s="310"/>
      <c r="AF26" s="310"/>
      <c r="AG26" s="310"/>
      <c r="AJ26" s="236" t="s">
        <v>460</v>
      </c>
      <c r="AK26" s="236"/>
      <c r="AL26" s="236"/>
      <c r="AM26" s="236"/>
      <c r="AN26" s="236"/>
      <c r="AO26" s="237" t="s">
        <v>461</v>
      </c>
      <c r="AP26" s="313"/>
      <c r="AQ26" s="313"/>
      <c r="AR26" s="81"/>
      <c r="AS26" s="237" t="s">
        <v>462</v>
      </c>
      <c r="AT26" s="313"/>
      <c r="AU26" s="313"/>
      <c r="AW26"/>
      <c r="AX26" s="307">
        <f>AB26</f>
        <v>0</v>
      </c>
      <c r="AY26" s="307"/>
      <c r="AZ26" s="307"/>
      <c r="BA26" s="307">
        <f>AP26</f>
        <v>0</v>
      </c>
      <c r="BB26" s="307"/>
      <c r="BC26" s="307"/>
      <c r="BD26" s="307">
        <f>AT26</f>
        <v>0</v>
      </c>
      <c r="BE26" s="307"/>
      <c r="BF26" s="307"/>
    </row>
    <row r="27" spans="4:58" ht="12" customHeight="1" x14ac:dyDescent="0.25">
      <c r="D27" s="236"/>
      <c r="E27" s="236"/>
      <c r="F27" s="236"/>
      <c r="G27" s="236"/>
      <c r="H27" s="236"/>
      <c r="I27" s="236"/>
      <c r="J27" s="236"/>
      <c r="K27" s="236"/>
      <c r="L27" s="236"/>
      <c r="M27" s="236"/>
      <c r="N27" s="236"/>
      <c r="O27" s="236"/>
      <c r="P27" s="236"/>
      <c r="Q27" s="38"/>
      <c r="R27" s="38"/>
      <c r="U27" s="312"/>
      <c r="V27" s="312"/>
      <c r="W27" s="312"/>
      <c r="X27" s="312"/>
      <c r="Y27" s="312"/>
      <c r="Z27" s="312"/>
      <c r="AB27" s="310"/>
      <c r="AC27" s="310"/>
      <c r="AD27" s="310"/>
      <c r="AE27" s="310"/>
      <c r="AF27" s="310"/>
      <c r="AG27" s="310"/>
      <c r="AJ27" s="236"/>
      <c r="AK27" s="236"/>
      <c r="AL27" s="236"/>
      <c r="AM27" s="236"/>
      <c r="AN27" s="236"/>
      <c r="AO27" s="237"/>
      <c r="AP27" s="313"/>
      <c r="AQ27" s="313"/>
      <c r="AS27" s="237"/>
      <c r="AT27" s="313"/>
      <c r="AU27" s="313"/>
      <c r="AW27"/>
      <c r="AX27" s="307"/>
      <c r="AY27" s="307"/>
      <c r="AZ27" s="307"/>
      <c r="BA27" s="307"/>
      <c r="BB27" s="307"/>
      <c r="BC27" s="307"/>
      <c r="BD27" s="307"/>
      <c r="BE27" s="307"/>
      <c r="BF27" s="307"/>
    </row>
    <row r="28" spans="4:58" ht="12" customHeight="1" x14ac:dyDescent="0.25">
      <c r="AB28" s="84"/>
      <c r="AC28" s="84"/>
      <c r="AD28" s="84"/>
      <c r="AE28" s="84"/>
      <c r="AF28" s="84"/>
      <c r="AG28" s="84"/>
      <c r="AW28"/>
      <c r="AX28"/>
      <c r="AY28"/>
      <c r="AZ28"/>
      <c r="BA28"/>
      <c r="BB28"/>
      <c r="BC28"/>
      <c r="BD28"/>
    </row>
    <row r="29" spans="4:58" ht="12" customHeight="1" x14ac:dyDescent="0.25">
      <c r="AW29"/>
      <c r="AX29"/>
      <c r="AY29"/>
      <c r="AZ29"/>
      <c r="BA29"/>
      <c r="BB29"/>
      <c r="BC29"/>
      <c r="BD29"/>
    </row>
    <row r="30" spans="4:58" ht="12" customHeight="1" x14ac:dyDescent="0.25">
      <c r="M30" s="308" t="s">
        <v>463</v>
      </c>
      <c r="N30" s="308"/>
      <c r="O30" s="308"/>
      <c r="P30" s="308"/>
      <c r="Q30" s="308"/>
      <c r="R30" s="308"/>
      <c r="S30" s="308"/>
      <c r="U30" s="309" t="s">
        <v>464</v>
      </c>
      <c r="V30" s="309"/>
      <c r="W30" s="309"/>
      <c r="X30" s="309"/>
      <c r="Y30" s="309"/>
      <c r="Z30" s="309"/>
      <c r="AB30" s="310"/>
      <c r="AC30" s="310"/>
      <c r="AD30" s="310"/>
      <c r="AE30" s="310"/>
      <c r="AF30" s="310"/>
      <c r="AG30" s="310"/>
      <c r="AW30"/>
      <c r="AX30" s="307">
        <f>AB30</f>
        <v>0</v>
      </c>
      <c r="AY30" s="307"/>
      <c r="AZ30" s="307"/>
      <c r="BA30"/>
      <c r="BB30"/>
      <c r="BC30"/>
      <c r="BD30"/>
    </row>
    <row r="31" spans="4:58" ht="12" customHeight="1" x14ac:dyDescent="0.25">
      <c r="M31" s="308"/>
      <c r="N31" s="308"/>
      <c r="O31" s="308"/>
      <c r="P31" s="308"/>
      <c r="Q31" s="308"/>
      <c r="R31" s="308"/>
      <c r="S31" s="308"/>
      <c r="U31" s="309"/>
      <c r="V31" s="309"/>
      <c r="W31" s="309"/>
      <c r="X31" s="309"/>
      <c r="Y31" s="309"/>
      <c r="Z31" s="309"/>
      <c r="AB31" s="310"/>
      <c r="AC31" s="310"/>
      <c r="AD31" s="310"/>
      <c r="AE31" s="310"/>
      <c r="AF31" s="310"/>
      <c r="AG31" s="310"/>
      <c r="AW31"/>
      <c r="AX31" s="307"/>
      <c r="AY31" s="307"/>
      <c r="AZ31" s="307"/>
      <c r="BA31"/>
      <c r="BB31"/>
      <c r="BC31"/>
      <c r="BD31"/>
    </row>
    <row r="32" spans="4:58" ht="18" customHeight="1" x14ac:dyDescent="0.25">
      <c r="M32" s="308"/>
      <c r="N32" s="308"/>
      <c r="O32" s="308"/>
      <c r="P32" s="308"/>
      <c r="Q32" s="308"/>
      <c r="R32" s="308"/>
      <c r="S32" s="308"/>
      <c r="AW32"/>
      <c r="AX32"/>
      <c r="AY32"/>
      <c r="AZ32"/>
      <c r="BA32"/>
      <c r="BB32"/>
      <c r="BC32"/>
      <c r="BD32"/>
    </row>
    <row r="33" spans="1:56" ht="18" customHeight="1" x14ac:dyDescent="0.25">
      <c r="M33" s="308"/>
      <c r="N33" s="308"/>
      <c r="O33" s="308"/>
      <c r="P33" s="308"/>
      <c r="Q33" s="308"/>
      <c r="R33" s="308"/>
      <c r="S33" s="308"/>
      <c r="U33" s="309" t="s">
        <v>465</v>
      </c>
      <c r="V33" s="309"/>
      <c r="W33" s="309"/>
      <c r="X33" s="309"/>
      <c r="Y33" s="309"/>
      <c r="Z33" s="309"/>
      <c r="AB33" s="310"/>
      <c r="AC33" s="310"/>
      <c r="AD33" s="310"/>
      <c r="AE33" s="310"/>
      <c r="AF33" s="310"/>
      <c r="AG33" s="310"/>
      <c r="AW33"/>
      <c r="AX33" s="307">
        <f>AB33</f>
        <v>0</v>
      </c>
      <c r="AY33" s="307"/>
      <c r="AZ33" s="307"/>
      <c r="BA33"/>
      <c r="BB33"/>
      <c r="BC33"/>
      <c r="BD33"/>
    </row>
    <row r="34" spans="1:56" ht="18" customHeight="1" x14ac:dyDescent="0.25">
      <c r="M34" s="308"/>
      <c r="N34" s="308"/>
      <c r="O34" s="308"/>
      <c r="P34" s="308"/>
      <c r="Q34" s="308"/>
      <c r="R34" s="308"/>
      <c r="S34" s="308"/>
      <c r="U34" s="309"/>
      <c r="V34" s="309"/>
      <c r="W34" s="309"/>
      <c r="X34" s="309"/>
      <c r="Y34" s="309"/>
      <c r="Z34" s="309"/>
      <c r="AB34" s="310"/>
      <c r="AC34" s="310"/>
      <c r="AD34" s="310"/>
      <c r="AE34" s="310"/>
      <c r="AF34" s="310"/>
      <c r="AG34" s="310"/>
      <c r="AW34"/>
      <c r="AX34" s="307"/>
      <c r="AY34" s="307"/>
      <c r="AZ34" s="307"/>
      <c r="BA34"/>
      <c r="BB34"/>
      <c r="BC34"/>
      <c r="BD34"/>
    </row>
    <row r="35" spans="1:56" ht="18" customHeight="1" x14ac:dyDescent="0.25">
      <c r="AW35"/>
      <c r="AX35"/>
      <c r="AY35"/>
      <c r="AZ35"/>
      <c r="BA35"/>
      <c r="BB35"/>
      <c r="BC35"/>
      <c r="BD35"/>
    </row>
    <row r="36" spans="1:56" ht="12" customHeight="1" x14ac:dyDescent="0.25">
      <c r="A36" s="244" t="s">
        <v>466</v>
      </c>
      <c r="B36" s="244"/>
      <c r="C36" s="244"/>
      <c r="D36" s="244"/>
      <c r="E36" s="244"/>
      <c r="F36" s="244"/>
      <c r="G36" s="244"/>
      <c r="H36" s="244"/>
      <c r="I36" s="244"/>
      <c r="J36" s="244"/>
      <c r="K36" s="244"/>
      <c r="L36" s="244"/>
      <c r="M36" s="244"/>
      <c r="N36" s="244"/>
      <c r="O36" s="244"/>
      <c r="P36" s="244"/>
      <c r="Q36" s="244"/>
      <c r="R36" s="244"/>
      <c r="S36" s="244"/>
      <c r="T36" s="244"/>
      <c r="U36" s="244"/>
      <c r="V36" s="244"/>
      <c r="W36" s="244"/>
      <c r="X36" s="244"/>
      <c r="Y36" s="244"/>
      <c r="Z36" s="244"/>
      <c r="AA36" s="244"/>
      <c r="AB36" s="244"/>
      <c r="AC36" s="244"/>
      <c r="AD36" s="244"/>
      <c r="AE36" s="244"/>
      <c r="AF36" s="244"/>
      <c r="AG36" s="244"/>
      <c r="AH36" s="244"/>
      <c r="AI36" s="244"/>
      <c r="AJ36" s="244"/>
      <c r="AK36" s="244"/>
      <c r="AL36" s="244"/>
      <c r="AM36" s="244"/>
      <c r="AN36" s="244"/>
      <c r="AO36" s="244"/>
      <c r="AP36" s="244"/>
      <c r="AQ36" s="244"/>
      <c r="AR36" s="244"/>
      <c r="AS36" s="244"/>
      <c r="AT36" s="244"/>
      <c r="AU36" s="244"/>
      <c r="AV36" s="244"/>
      <c r="AW36"/>
      <c r="AX36"/>
      <c r="AY36"/>
      <c r="AZ36"/>
      <c r="BA36"/>
      <c r="BB36"/>
      <c r="BC36"/>
      <c r="BD36"/>
    </row>
    <row r="37" spans="1:56" ht="12" customHeight="1" x14ac:dyDescent="0.25">
      <c r="AW37"/>
      <c r="AX37"/>
      <c r="AY37"/>
      <c r="AZ37"/>
      <c r="BA37"/>
      <c r="BB37"/>
      <c r="BC37"/>
      <c r="BD37"/>
    </row>
    <row r="38" spans="1:56" ht="12" customHeight="1" x14ac:dyDescent="0.25">
      <c r="A38" s="235"/>
      <c r="B38" s="235"/>
      <c r="C38" s="235"/>
      <c r="D38" s="237" t="str">
        <f>$D$1</f>
        <v>Appel à projets commun 2020</v>
      </c>
      <c r="E38" s="237"/>
      <c r="F38" s="237"/>
      <c r="G38" s="237"/>
      <c r="H38" s="237"/>
      <c r="I38" s="237"/>
      <c r="J38" s="237"/>
      <c r="K38" s="237"/>
      <c r="L38" s="237"/>
      <c r="M38" s="237"/>
      <c r="N38" s="237"/>
      <c r="O38" s="237"/>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304" t="s">
        <v>451</v>
      </c>
      <c r="AO38" s="304"/>
      <c r="AP38" s="304"/>
      <c r="AQ38" s="304"/>
      <c r="AR38" s="304"/>
      <c r="AS38" s="304"/>
      <c r="AT38" s="304"/>
      <c r="AU38" s="304"/>
      <c r="AV38" s="304"/>
      <c r="AW38"/>
      <c r="AX38"/>
      <c r="AY38"/>
      <c r="AZ38"/>
      <c r="BA38"/>
      <c r="BB38"/>
      <c r="BC38"/>
      <c r="BD38"/>
    </row>
    <row r="39" spans="1:56" ht="12" customHeight="1" x14ac:dyDescent="0.25">
      <c r="A39" s="235"/>
      <c r="B39" s="235"/>
      <c r="C39" s="235"/>
      <c r="D39" s="237"/>
      <c r="E39" s="237"/>
      <c r="F39" s="237"/>
      <c r="G39" s="237"/>
      <c r="H39" s="237"/>
      <c r="I39" s="237"/>
      <c r="J39" s="237"/>
      <c r="K39" s="237"/>
      <c r="L39" s="237"/>
      <c r="M39" s="237"/>
      <c r="N39" s="237"/>
      <c r="O39" s="237"/>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304"/>
      <c r="AO39" s="304"/>
      <c r="AP39" s="304"/>
      <c r="AQ39" s="304"/>
      <c r="AR39" s="304"/>
      <c r="AS39" s="304"/>
      <c r="AT39" s="304"/>
      <c r="AU39" s="304"/>
      <c r="AV39" s="304"/>
      <c r="AW39"/>
      <c r="AX39"/>
      <c r="AY39"/>
      <c r="AZ39"/>
      <c r="BA39"/>
      <c r="BB39"/>
      <c r="BC39"/>
      <c r="BD39"/>
    </row>
    <row r="40" spans="1:56" ht="12" customHeight="1" x14ac:dyDescent="0.25">
      <c r="A40" s="235"/>
      <c r="B40" s="235"/>
      <c r="C40" s="235"/>
      <c r="D40" s="237"/>
      <c r="E40" s="237"/>
      <c r="F40" s="237"/>
      <c r="G40" s="237"/>
      <c r="H40" s="237"/>
      <c r="I40" s="237"/>
      <c r="J40" s="237"/>
      <c r="K40" s="237"/>
      <c r="L40" s="237"/>
      <c r="M40" s="237"/>
      <c r="N40" s="237"/>
      <c r="O40" s="237"/>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304"/>
      <c r="AO40" s="304"/>
      <c r="AP40" s="304"/>
      <c r="AQ40" s="304"/>
      <c r="AR40" s="304"/>
      <c r="AS40" s="304"/>
      <c r="AT40" s="304"/>
      <c r="AU40" s="304"/>
      <c r="AV40" s="304"/>
      <c r="AW40"/>
      <c r="AX40"/>
      <c r="AY40"/>
      <c r="AZ40"/>
      <c r="BA40"/>
      <c r="BB40"/>
      <c r="BC40"/>
      <c r="BD40"/>
    </row>
    <row r="41" spans="1:56" ht="12" customHeight="1" x14ac:dyDescent="0.25">
      <c r="D41" s="236" t="s">
        <v>467</v>
      </c>
      <c r="E41" s="236"/>
      <c r="F41" s="236"/>
      <c r="G41" s="236"/>
      <c r="H41" s="236"/>
      <c r="I41" s="236"/>
      <c r="J41" s="236"/>
      <c r="K41" s="236"/>
      <c r="L41" s="236"/>
      <c r="M41" s="236"/>
      <c r="N41" s="236"/>
      <c r="O41" s="236"/>
      <c r="P41" s="236"/>
      <c r="Q41" s="236"/>
      <c r="R41" s="236"/>
      <c r="S41" s="236"/>
      <c r="T41" s="236"/>
      <c r="U41" s="236"/>
      <c r="V41" s="236"/>
      <c r="W41" s="236"/>
      <c r="X41" s="236"/>
      <c r="Y41" s="236"/>
      <c r="Z41" s="236"/>
      <c r="AA41" s="236"/>
      <c r="AB41" s="236"/>
      <c r="AC41" s="236"/>
      <c r="AD41" s="236"/>
      <c r="AE41" s="236"/>
      <c r="AF41" s="236"/>
      <c r="AG41" s="236"/>
      <c r="AH41" s="236"/>
      <c r="AI41" s="236"/>
      <c r="AJ41" s="236"/>
      <c r="AK41" s="236"/>
      <c r="AL41" s="236"/>
      <c r="AM41" s="236"/>
      <c r="AN41" s="236"/>
      <c r="AO41" s="236"/>
      <c r="AP41" s="236"/>
      <c r="AQ41" s="236"/>
      <c r="AR41" s="236"/>
      <c r="AS41" s="236"/>
      <c r="AT41" s="236"/>
      <c r="AU41" s="236"/>
      <c r="AV41" s="236"/>
      <c r="AW41" s="80"/>
      <c r="AX41" s="80"/>
      <c r="AY41" s="80"/>
      <c r="AZ41" s="80"/>
      <c r="BA41" s="80"/>
      <c r="BB41" s="80"/>
      <c r="BC41" s="80"/>
      <c r="BD41" s="80"/>
    </row>
    <row r="42" spans="1:56" ht="12" customHeight="1" x14ac:dyDescent="0.25">
      <c r="D42" s="236"/>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80"/>
      <c r="AX42" s="80"/>
      <c r="AY42" s="80"/>
      <c r="AZ42" s="80"/>
      <c r="BA42" s="80"/>
      <c r="BB42" s="80"/>
      <c r="BC42" s="80"/>
      <c r="BD42" s="80"/>
    </row>
    <row r="43" spans="1:56" ht="10.9" customHeight="1" x14ac:dyDescent="0.25">
      <c r="B43" s="302" t="str">
        <f>IF(D43=0,"",1)</f>
        <v/>
      </c>
      <c r="C43" s="302"/>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3"/>
      <c r="AO43" s="303"/>
      <c r="AP43" s="303"/>
      <c r="AQ43" s="303"/>
      <c r="AR43" s="303"/>
      <c r="AS43" s="303"/>
      <c r="AT43" s="303"/>
      <c r="AU43" s="303"/>
      <c r="AW43"/>
      <c r="AX43"/>
      <c r="AY43"/>
      <c r="AZ43"/>
      <c r="BA43"/>
      <c r="BB43"/>
      <c r="BC43"/>
      <c r="BD43"/>
    </row>
    <row r="44" spans="1:56" ht="10.9" customHeight="1" x14ac:dyDescent="0.25">
      <c r="B44" s="302"/>
      <c r="C44" s="302"/>
      <c r="D44" s="303"/>
      <c r="E44" s="303"/>
      <c r="F44" s="303"/>
      <c r="G44" s="303"/>
      <c r="H44" s="303"/>
      <c r="I44" s="303"/>
      <c r="J44" s="303"/>
      <c r="K44" s="303"/>
      <c r="L44" s="303"/>
      <c r="M44" s="303"/>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3"/>
      <c r="AO44" s="303"/>
      <c r="AP44" s="303"/>
      <c r="AQ44" s="303"/>
      <c r="AR44" s="303"/>
      <c r="AS44" s="303"/>
      <c r="AT44" s="303"/>
      <c r="AU44" s="303"/>
      <c r="AW44"/>
      <c r="AX44"/>
      <c r="AY44"/>
      <c r="AZ44"/>
      <c r="BA44"/>
      <c r="BB44"/>
      <c r="BC44"/>
      <c r="BD44"/>
    </row>
    <row r="45" spans="1:56" ht="10.9" customHeight="1" x14ac:dyDescent="0.25">
      <c r="B45" s="302" t="str">
        <f>IF(D45=0,"",B43+1)</f>
        <v/>
      </c>
      <c r="C45" s="302"/>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W45"/>
      <c r="AX45"/>
      <c r="AY45"/>
      <c r="AZ45"/>
      <c r="BA45"/>
      <c r="BB45"/>
      <c r="BC45"/>
      <c r="BD45"/>
    </row>
    <row r="46" spans="1:56" ht="10.9" customHeight="1" x14ac:dyDescent="0.25">
      <c r="B46" s="302"/>
      <c r="C46" s="302"/>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3"/>
      <c r="AO46" s="303"/>
      <c r="AP46" s="303"/>
      <c r="AQ46" s="303"/>
      <c r="AR46" s="303"/>
      <c r="AS46" s="303"/>
      <c r="AT46" s="303"/>
      <c r="AU46" s="303"/>
      <c r="AW46"/>
      <c r="AX46"/>
      <c r="AY46"/>
      <c r="AZ46"/>
      <c r="BA46"/>
      <c r="BB46"/>
      <c r="BC46"/>
      <c r="BD46"/>
    </row>
    <row r="47" spans="1:56" ht="10.9" customHeight="1" x14ac:dyDescent="0.25">
      <c r="B47" s="302" t="str">
        <f>IF(D47=0,"",B45+1)</f>
        <v/>
      </c>
      <c r="C47" s="302"/>
      <c r="D47" s="303"/>
      <c r="E47" s="303"/>
      <c r="F47" s="303"/>
      <c r="G47" s="303"/>
      <c r="H47" s="303"/>
      <c r="I47" s="303"/>
      <c r="J47" s="303"/>
      <c r="K47" s="303"/>
      <c r="L47" s="303"/>
      <c r="M47" s="303"/>
      <c r="N47" s="303"/>
      <c r="O47" s="303"/>
      <c r="P47" s="303"/>
      <c r="Q47" s="303"/>
      <c r="R47" s="303"/>
      <c r="S47" s="303"/>
      <c r="T47" s="303"/>
      <c r="U47" s="303"/>
      <c r="V47" s="303"/>
      <c r="W47" s="303"/>
      <c r="X47" s="303"/>
      <c r="Y47" s="303"/>
      <c r="Z47" s="303"/>
      <c r="AA47" s="303"/>
      <c r="AB47" s="303"/>
      <c r="AC47" s="303"/>
      <c r="AD47" s="303"/>
      <c r="AE47" s="303"/>
      <c r="AF47" s="303"/>
      <c r="AG47" s="303"/>
      <c r="AH47" s="303"/>
      <c r="AI47" s="303"/>
      <c r="AJ47" s="303"/>
      <c r="AK47" s="303"/>
      <c r="AL47" s="303"/>
      <c r="AM47" s="303"/>
      <c r="AN47" s="303"/>
      <c r="AO47" s="303"/>
      <c r="AP47" s="303"/>
      <c r="AQ47" s="303"/>
      <c r="AR47" s="303"/>
      <c r="AS47" s="303"/>
      <c r="AT47" s="303"/>
      <c r="AU47" s="303"/>
      <c r="AW47"/>
      <c r="AX47"/>
      <c r="AY47"/>
      <c r="AZ47"/>
      <c r="BA47"/>
      <c r="BB47"/>
      <c r="BC47"/>
      <c r="BD47"/>
    </row>
    <row r="48" spans="1:56" ht="10.9" customHeight="1" x14ac:dyDescent="0.25">
      <c r="B48" s="302"/>
      <c r="C48" s="302"/>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3"/>
      <c r="AO48" s="303"/>
      <c r="AP48" s="303"/>
      <c r="AQ48" s="303"/>
      <c r="AR48" s="303"/>
      <c r="AS48" s="303"/>
      <c r="AT48" s="303"/>
      <c r="AU48" s="303"/>
      <c r="AW48"/>
      <c r="AX48"/>
      <c r="AY48"/>
      <c r="AZ48"/>
      <c r="BA48"/>
      <c r="BB48"/>
      <c r="BC48"/>
      <c r="BD48"/>
    </row>
    <row r="49" spans="2:56" ht="10.9" customHeight="1" x14ac:dyDescent="0.25">
      <c r="B49" s="302" t="str">
        <f>IF(D49=0,"",B47+1)</f>
        <v/>
      </c>
      <c r="C49" s="302"/>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303"/>
      <c r="AE49" s="303"/>
      <c r="AF49" s="303"/>
      <c r="AG49" s="303"/>
      <c r="AH49" s="303"/>
      <c r="AI49" s="303"/>
      <c r="AJ49" s="303"/>
      <c r="AK49" s="303"/>
      <c r="AL49" s="303"/>
      <c r="AM49" s="303"/>
      <c r="AN49" s="303"/>
      <c r="AO49" s="303"/>
      <c r="AP49" s="303"/>
      <c r="AQ49" s="303"/>
      <c r="AR49" s="303"/>
      <c r="AS49" s="303"/>
      <c r="AT49" s="303"/>
      <c r="AU49" s="303"/>
      <c r="AW49"/>
      <c r="AX49"/>
      <c r="AY49"/>
      <c r="AZ49"/>
      <c r="BA49"/>
      <c r="BB49"/>
      <c r="BC49"/>
      <c r="BD49"/>
    </row>
    <row r="50" spans="2:56" ht="10.9" customHeight="1" x14ac:dyDescent="0.25">
      <c r="B50" s="302"/>
      <c r="C50" s="302"/>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303"/>
      <c r="AE50" s="303"/>
      <c r="AF50" s="303"/>
      <c r="AG50" s="303"/>
      <c r="AH50" s="303"/>
      <c r="AI50" s="303"/>
      <c r="AJ50" s="303"/>
      <c r="AK50" s="303"/>
      <c r="AL50" s="303"/>
      <c r="AM50" s="303"/>
      <c r="AN50" s="303"/>
      <c r="AO50" s="303"/>
      <c r="AP50" s="303"/>
      <c r="AQ50" s="303"/>
      <c r="AR50" s="303"/>
      <c r="AS50" s="303"/>
      <c r="AT50" s="303"/>
      <c r="AU50" s="303"/>
      <c r="AW50"/>
      <c r="AX50"/>
      <c r="AY50"/>
      <c r="AZ50"/>
      <c r="BA50"/>
      <c r="BB50"/>
      <c r="BC50"/>
      <c r="BD50"/>
    </row>
    <row r="51" spans="2:56" ht="10.9" customHeight="1" x14ac:dyDescent="0.25">
      <c r="B51" s="302" t="str">
        <f>IF(D51=0,"",B49+1)</f>
        <v/>
      </c>
      <c r="C51" s="302"/>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303"/>
      <c r="AE51" s="303"/>
      <c r="AF51" s="303"/>
      <c r="AG51" s="303"/>
      <c r="AH51" s="303"/>
      <c r="AI51" s="303"/>
      <c r="AJ51" s="303"/>
      <c r="AK51" s="303"/>
      <c r="AL51" s="303"/>
      <c r="AM51" s="303"/>
      <c r="AN51" s="303"/>
      <c r="AO51" s="303"/>
      <c r="AP51" s="303"/>
      <c r="AQ51" s="303"/>
      <c r="AR51" s="303"/>
      <c r="AS51" s="303"/>
      <c r="AT51" s="303"/>
      <c r="AU51" s="303"/>
      <c r="AW51"/>
      <c r="AX51"/>
      <c r="AY51"/>
      <c r="AZ51"/>
      <c r="BA51"/>
      <c r="BB51"/>
      <c r="BC51"/>
      <c r="BD51"/>
    </row>
    <row r="52" spans="2:56" ht="10.9" customHeight="1" x14ac:dyDescent="0.25">
      <c r="B52" s="302"/>
      <c r="C52" s="302"/>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303"/>
      <c r="AE52" s="303"/>
      <c r="AF52" s="303"/>
      <c r="AG52" s="303"/>
      <c r="AH52" s="303"/>
      <c r="AI52" s="303"/>
      <c r="AJ52" s="303"/>
      <c r="AK52" s="303"/>
      <c r="AL52" s="303"/>
      <c r="AM52" s="303"/>
      <c r="AN52" s="303"/>
      <c r="AO52" s="303"/>
      <c r="AP52" s="303"/>
      <c r="AQ52" s="303"/>
      <c r="AR52" s="303"/>
      <c r="AS52" s="303"/>
      <c r="AT52" s="303"/>
      <c r="AU52" s="303"/>
      <c r="AW52"/>
      <c r="AX52"/>
      <c r="AY52"/>
      <c r="AZ52"/>
      <c r="BA52"/>
      <c r="BB52"/>
      <c r="BC52"/>
      <c r="BD52"/>
    </row>
    <row r="53" spans="2:56" ht="10.9" customHeight="1" x14ac:dyDescent="0.25">
      <c r="B53" s="302" t="str">
        <f>IF(D53=0,"",B51+1)</f>
        <v/>
      </c>
      <c r="C53" s="302"/>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303"/>
      <c r="AE53" s="303"/>
      <c r="AF53" s="303"/>
      <c r="AG53" s="303"/>
      <c r="AH53" s="303"/>
      <c r="AI53" s="303"/>
      <c r="AJ53" s="303"/>
      <c r="AK53" s="303"/>
      <c r="AL53" s="303"/>
      <c r="AM53" s="303"/>
      <c r="AN53" s="303"/>
      <c r="AO53" s="303"/>
      <c r="AP53" s="303"/>
      <c r="AQ53" s="303"/>
      <c r="AR53" s="303"/>
      <c r="AS53" s="303"/>
      <c r="AT53" s="303"/>
      <c r="AU53" s="303"/>
      <c r="AW53"/>
      <c r="AX53"/>
      <c r="AY53"/>
      <c r="AZ53"/>
      <c r="BA53"/>
      <c r="BB53"/>
      <c r="BC53"/>
      <c r="BD53"/>
    </row>
    <row r="54" spans="2:56" ht="10.9" customHeight="1" x14ac:dyDescent="0.25">
      <c r="B54" s="302"/>
      <c r="C54" s="302"/>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c r="AL54" s="303"/>
      <c r="AM54" s="303"/>
      <c r="AN54" s="303"/>
      <c r="AO54" s="303"/>
      <c r="AP54" s="303"/>
      <c r="AQ54" s="303"/>
      <c r="AR54" s="303"/>
      <c r="AS54" s="303"/>
      <c r="AT54" s="303"/>
      <c r="AU54" s="303"/>
      <c r="AW54"/>
      <c r="AX54"/>
      <c r="AY54"/>
      <c r="AZ54"/>
      <c r="BA54"/>
      <c r="BB54"/>
      <c r="BC54"/>
      <c r="BD54"/>
    </row>
    <row r="55" spans="2:56" ht="10.9" customHeight="1" x14ac:dyDescent="0.25">
      <c r="B55" s="302" t="str">
        <f>IF(D55=0,"",B53+1)</f>
        <v/>
      </c>
      <c r="C55" s="302"/>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303"/>
      <c r="AN55" s="303"/>
      <c r="AO55" s="303"/>
      <c r="AP55" s="303"/>
      <c r="AQ55" s="303"/>
      <c r="AR55" s="303"/>
      <c r="AS55" s="303"/>
      <c r="AT55" s="303"/>
      <c r="AU55" s="303"/>
      <c r="AW55"/>
      <c r="AX55"/>
      <c r="AY55"/>
      <c r="AZ55"/>
      <c r="BA55"/>
      <c r="BB55"/>
      <c r="BC55"/>
      <c r="BD55"/>
    </row>
    <row r="56" spans="2:56" ht="10.9" customHeight="1" x14ac:dyDescent="0.25">
      <c r="B56" s="302"/>
      <c r="C56" s="302"/>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303"/>
      <c r="AE56" s="303"/>
      <c r="AF56" s="303"/>
      <c r="AG56" s="303"/>
      <c r="AH56" s="303"/>
      <c r="AI56" s="303"/>
      <c r="AJ56" s="303"/>
      <c r="AK56" s="303"/>
      <c r="AL56" s="303"/>
      <c r="AM56" s="303"/>
      <c r="AN56" s="303"/>
      <c r="AO56" s="303"/>
      <c r="AP56" s="303"/>
      <c r="AQ56" s="303"/>
      <c r="AR56" s="303"/>
      <c r="AS56" s="303"/>
      <c r="AT56" s="303"/>
      <c r="AU56" s="303"/>
      <c r="AW56"/>
      <c r="AX56"/>
      <c r="AY56"/>
      <c r="AZ56"/>
      <c r="BA56"/>
      <c r="BB56"/>
      <c r="BC56"/>
      <c r="BD56"/>
    </row>
    <row r="57" spans="2:56" ht="10.9" customHeight="1" x14ac:dyDescent="0.25">
      <c r="B57" s="302" t="str">
        <f>IF(D57=0,"",B55+1)</f>
        <v/>
      </c>
      <c r="C57" s="302"/>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3"/>
      <c r="AF57" s="303"/>
      <c r="AG57" s="303"/>
      <c r="AH57" s="303"/>
      <c r="AI57" s="303"/>
      <c r="AJ57" s="303"/>
      <c r="AK57" s="303"/>
      <c r="AL57" s="303"/>
      <c r="AM57" s="303"/>
      <c r="AN57" s="303"/>
      <c r="AO57" s="303"/>
      <c r="AP57" s="303"/>
      <c r="AQ57" s="303"/>
      <c r="AR57" s="303"/>
      <c r="AS57" s="303"/>
      <c r="AT57" s="303"/>
      <c r="AU57" s="303"/>
      <c r="AW57"/>
      <c r="AX57"/>
      <c r="AY57"/>
      <c r="AZ57"/>
      <c r="BA57"/>
      <c r="BB57"/>
      <c r="BC57"/>
      <c r="BD57"/>
    </row>
    <row r="58" spans="2:56" ht="10.9" customHeight="1" x14ac:dyDescent="0.25">
      <c r="B58" s="302"/>
      <c r="C58" s="302"/>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303"/>
      <c r="AE58" s="303"/>
      <c r="AF58" s="303"/>
      <c r="AG58" s="303"/>
      <c r="AH58" s="303"/>
      <c r="AI58" s="303"/>
      <c r="AJ58" s="303"/>
      <c r="AK58" s="303"/>
      <c r="AL58" s="303"/>
      <c r="AM58" s="303"/>
      <c r="AN58" s="303"/>
      <c r="AO58" s="303"/>
      <c r="AP58" s="303"/>
      <c r="AQ58" s="303"/>
      <c r="AR58" s="303"/>
      <c r="AS58" s="303"/>
      <c r="AT58" s="303"/>
      <c r="AU58" s="303"/>
      <c r="AW58"/>
      <c r="AX58"/>
      <c r="AY58"/>
      <c r="AZ58"/>
      <c r="BA58"/>
      <c r="BB58"/>
      <c r="BC58"/>
      <c r="BD58"/>
    </row>
    <row r="59" spans="2:56" ht="12" customHeight="1" x14ac:dyDescent="0.25">
      <c r="B59" s="85"/>
      <c r="C59" s="85"/>
      <c r="D59" s="236" t="s">
        <v>468</v>
      </c>
      <c r="E59" s="236"/>
      <c r="F59" s="236"/>
      <c r="G59" s="236"/>
      <c r="H59" s="236"/>
      <c r="I59" s="236"/>
      <c r="J59" s="236"/>
      <c r="K59" s="236"/>
      <c r="L59" s="236"/>
      <c r="M59" s="236"/>
      <c r="N59" s="236"/>
      <c r="O59" s="236"/>
      <c r="P59" s="236"/>
      <c r="Q59" s="236"/>
      <c r="R59" s="236"/>
      <c r="S59" s="236"/>
      <c r="T59" s="236"/>
      <c r="U59" s="236"/>
      <c r="V59" s="236"/>
      <c r="W59" s="236"/>
      <c r="X59" s="236"/>
      <c r="Y59" s="236"/>
      <c r="Z59" s="236"/>
      <c r="AA59" s="236"/>
      <c r="AB59" s="236"/>
      <c r="AC59" s="236"/>
      <c r="AD59" s="236"/>
      <c r="AE59" s="236"/>
      <c r="AF59" s="236"/>
      <c r="AG59" s="236"/>
      <c r="AH59" s="236"/>
      <c r="AI59" s="236"/>
      <c r="AJ59" s="236"/>
      <c r="AK59" s="236"/>
      <c r="AL59" s="236"/>
      <c r="AM59" s="236"/>
      <c r="AN59" s="236"/>
      <c r="AO59" s="236"/>
      <c r="AP59" s="236"/>
      <c r="AQ59" s="236"/>
      <c r="AR59" s="236"/>
      <c r="AS59" s="236"/>
      <c r="AT59" s="236"/>
      <c r="AU59" s="236"/>
      <c r="AV59" s="236"/>
      <c r="AW59" s="80"/>
      <c r="AX59" s="80"/>
      <c r="AY59" s="80"/>
      <c r="AZ59" s="80"/>
      <c r="BA59" s="80"/>
      <c r="BB59" s="80"/>
      <c r="BC59" s="80"/>
      <c r="BD59" s="80"/>
    </row>
    <row r="60" spans="2:56" ht="12" customHeight="1" x14ac:dyDescent="0.25">
      <c r="B60" s="85"/>
      <c r="C60" s="85"/>
      <c r="D60" s="236"/>
      <c r="E60" s="236"/>
      <c r="F60" s="236"/>
      <c r="G60" s="236"/>
      <c r="H60" s="236"/>
      <c r="I60" s="236"/>
      <c r="J60" s="236"/>
      <c r="K60" s="236"/>
      <c r="L60" s="236"/>
      <c r="M60" s="236"/>
      <c r="N60" s="236"/>
      <c r="O60" s="236"/>
      <c r="P60" s="236"/>
      <c r="Q60" s="236"/>
      <c r="R60" s="236"/>
      <c r="S60" s="236"/>
      <c r="T60" s="236"/>
      <c r="U60" s="236"/>
      <c r="V60" s="236"/>
      <c r="W60" s="236"/>
      <c r="X60" s="236"/>
      <c r="Y60" s="236"/>
      <c r="Z60" s="236"/>
      <c r="AA60" s="236"/>
      <c r="AB60" s="236"/>
      <c r="AC60" s="236"/>
      <c r="AD60" s="236"/>
      <c r="AE60" s="236"/>
      <c r="AF60" s="236"/>
      <c r="AG60" s="236"/>
      <c r="AH60" s="236"/>
      <c r="AI60" s="236"/>
      <c r="AJ60" s="236"/>
      <c r="AK60" s="236"/>
      <c r="AL60" s="236"/>
      <c r="AM60" s="236"/>
      <c r="AN60" s="236"/>
      <c r="AO60" s="236"/>
      <c r="AP60" s="236"/>
      <c r="AQ60" s="236"/>
      <c r="AR60" s="236"/>
      <c r="AS60" s="236"/>
      <c r="AT60" s="236"/>
      <c r="AU60" s="236"/>
      <c r="AV60" s="236"/>
      <c r="AW60" s="80"/>
      <c r="AX60" s="80"/>
      <c r="AY60" s="80"/>
      <c r="AZ60" s="80"/>
      <c r="BA60" s="80"/>
      <c r="BB60" s="80"/>
      <c r="BC60" s="80"/>
      <c r="BD60" s="80"/>
    </row>
    <row r="61" spans="2:56" ht="10.9" customHeight="1" x14ac:dyDescent="0.25">
      <c r="B61" s="305" t="str">
        <f>IF(D61=0,"",1)</f>
        <v/>
      </c>
      <c r="C61" s="305"/>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303"/>
      <c r="AE61" s="303"/>
      <c r="AF61" s="303"/>
      <c r="AG61" s="303"/>
      <c r="AH61" s="303"/>
      <c r="AI61" s="303"/>
      <c r="AJ61" s="303"/>
      <c r="AK61" s="303"/>
      <c r="AL61" s="303"/>
      <c r="AM61" s="303"/>
      <c r="AN61" s="303"/>
      <c r="AO61" s="303"/>
      <c r="AP61" s="303"/>
      <c r="AQ61" s="303"/>
      <c r="AR61" s="303"/>
      <c r="AS61" s="303"/>
      <c r="AT61" s="303"/>
      <c r="AU61" s="303"/>
      <c r="AW61"/>
      <c r="AX61"/>
      <c r="AY61"/>
      <c r="AZ61"/>
      <c r="BA61"/>
      <c r="BB61"/>
      <c r="BC61"/>
      <c r="BD61"/>
    </row>
    <row r="62" spans="2:56" ht="10.9" customHeight="1" x14ac:dyDescent="0.25">
      <c r="B62" s="305"/>
      <c r="C62" s="305"/>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303"/>
      <c r="AE62" s="303"/>
      <c r="AF62" s="303"/>
      <c r="AG62" s="303"/>
      <c r="AH62" s="303"/>
      <c r="AI62" s="303"/>
      <c r="AJ62" s="303"/>
      <c r="AK62" s="303"/>
      <c r="AL62" s="303"/>
      <c r="AM62" s="303"/>
      <c r="AN62" s="303"/>
      <c r="AO62" s="303"/>
      <c r="AP62" s="303"/>
      <c r="AQ62" s="303"/>
      <c r="AR62" s="303"/>
      <c r="AS62" s="303"/>
      <c r="AT62" s="303"/>
      <c r="AU62" s="303"/>
      <c r="AW62"/>
      <c r="AX62"/>
      <c r="AY62"/>
      <c r="AZ62"/>
      <c r="BA62"/>
      <c r="BB62"/>
      <c r="BC62"/>
      <c r="BD62"/>
    </row>
    <row r="63" spans="2:56" ht="10.9" customHeight="1" x14ac:dyDescent="0.25">
      <c r="B63" s="305" t="str">
        <f>IF(D63=0,"",B61+1)</f>
        <v/>
      </c>
      <c r="C63" s="305"/>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c r="AJ63" s="303"/>
      <c r="AK63" s="303"/>
      <c r="AL63" s="303"/>
      <c r="AM63" s="303"/>
      <c r="AN63" s="303"/>
      <c r="AO63" s="303"/>
      <c r="AP63" s="303"/>
      <c r="AQ63" s="303"/>
      <c r="AR63" s="303"/>
      <c r="AS63" s="303"/>
      <c r="AT63" s="303"/>
      <c r="AU63" s="303"/>
      <c r="AW63"/>
      <c r="AX63"/>
      <c r="AY63"/>
      <c r="AZ63"/>
      <c r="BA63"/>
      <c r="BB63"/>
      <c r="BC63"/>
      <c r="BD63"/>
    </row>
    <row r="64" spans="2:56" ht="10.9" customHeight="1" x14ac:dyDescent="0.25">
      <c r="B64" s="305"/>
      <c r="C64" s="305"/>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303"/>
      <c r="AE64" s="303"/>
      <c r="AF64" s="303"/>
      <c r="AG64" s="303"/>
      <c r="AH64" s="303"/>
      <c r="AI64" s="303"/>
      <c r="AJ64" s="303"/>
      <c r="AK64" s="303"/>
      <c r="AL64" s="303"/>
      <c r="AM64" s="303"/>
      <c r="AN64" s="303"/>
      <c r="AO64" s="303"/>
      <c r="AP64" s="303"/>
      <c r="AQ64" s="303"/>
      <c r="AR64" s="303"/>
      <c r="AS64" s="303"/>
      <c r="AT64" s="303"/>
      <c r="AU64" s="303"/>
      <c r="AW64"/>
      <c r="AX64"/>
      <c r="AY64"/>
      <c r="AZ64"/>
      <c r="BA64"/>
      <c r="BB64"/>
      <c r="BC64"/>
      <c r="BD64"/>
    </row>
    <row r="65" spans="1:56" ht="10.9" customHeight="1" x14ac:dyDescent="0.25">
      <c r="B65" s="305" t="str">
        <f>IF(D65=0,"",B63+1)</f>
        <v/>
      </c>
      <c r="C65" s="305"/>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303"/>
      <c r="AE65" s="303"/>
      <c r="AF65" s="303"/>
      <c r="AG65" s="303"/>
      <c r="AH65" s="303"/>
      <c r="AI65" s="303"/>
      <c r="AJ65" s="303"/>
      <c r="AK65" s="303"/>
      <c r="AL65" s="303"/>
      <c r="AM65" s="303"/>
      <c r="AN65" s="303"/>
      <c r="AO65" s="303"/>
      <c r="AP65" s="303"/>
      <c r="AQ65" s="303"/>
      <c r="AR65" s="303"/>
      <c r="AS65" s="303"/>
      <c r="AT65" s="303"/>
      <c r="AU65" s="303"/>
      <c r="AW65"/>
      <c r="AX65"/>
      <c r="AY65"/>
      <c r="AZ65"/>
      <c r="BA65"/>
      <c r="BB65"/>
      <c r="BC65"/>
      <c r="BD65"/>
    </row>
    <row r="66" spans="1:56" ht="10.9" customHeight="1" x14ac:dyDescent="0.25">
      <c r="B66" s="305"/>
      <c r="C66" s="305"/>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303"/>
      <c r="AE66" s="303"/>
      <c r="AF66" s="303"/>
      <c r="AG66" s="303"/>
      <c r="AH66" s="303"/>
      <c r="AI66" s="303"/>
      <c r="AJ66" s="303"/>
      <c r="AK66" s="303"/>
      <c r="AL66" s="303"/>
      <c r="AM66" s="303"/>
      <c r="AN66" s="303"/>
      <c r="AO66" s="303"/>
      <c r="AP66" s="303"/>
      <c r="AQ66" s="303"/>
      <c r="AR66" s="303"/>
      <c r="AS66" s="303"/>
      <c r="AT66" s="303"/>
      <c r="AU66" s="303"/>
      <c r="AW66"/>
      <c r="AX66"/>
      <c r="AY66"/>
      <c r="AZ66"/>
      <c r="BA66"/>
      <c r="BB66"/>
      <c r="BC66"/>
      <c r="BD66"/>
    </row>
    <row r="67" spans="1:56" ht="10.9" customHeight="1" x14ac:dyDescent="0.25">
      <c r="B67" s="305" t="str">
        <f>IF(D67=0,"",B65+1)</f>
        <v/>
      </c>
      <c r="C67" s="305"/>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303"/>
      <c r="AE67" s="303"/>
      <c r="AF67" s="303"/>
      <c r="AG67" s="303"/>
      <c r="AH67" s="303"/>
      <c r="AI67" s="303"/>
      <c r="AJ67" s="303"/>
      <c r="AK67" s="303"/>
      <c r="AL67" s="303"/>
      <c r="AM67" s="303"/>
      <c r="AN67" s="303"/>
      <c r="AO67" s="303"/>
      <c r="AP67" s="303"/>
      <c r="AQ67" s="303"/>
      <c r="AR67" s="303"/>
      <c r="AS67" s="303"/>
      <c r="AT67" s="303"/>
      <c r="AU67" s="303"/>
      <c r="AW67"/>
      <c r="AX67"/>
      <c r="AY67"/>
      <c r="AZ67"/>
      <c r="BA67"/>
      <c r="BB67"/>
      <c r="BC67"/>
      <c r="BD67"/>
    </row>
    <row r="68" spans="1:56" ht="10.9" customHeight="1" x14ac:dyDescent="0.25">
      <c r="B68" s="305"/>
      <c r="C68" s="305"/>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303"/>
      <c r="AE68" s="303"/>
      <c r="AF68" s="303"/>
      <c r="AG68" s="303"/>
      <c r="AH68" s="303"/>
      <c r="AI68" s="303"/>
      <c r="AJ68" s="303"/>
      <c r="AK68" s="303"/>
      <c r="AL68" s="303"/>
      <c r="AM68" s="303"/>
      <c r="AN68" s="303"/>
      <c r="AO68" s="303"/>
      <c r="AP68" s="303"/>
      <c r="AQ68" s="303"/>
      <c r="AR68" s="303"/>
      <c r="AS68" s="303"/>
      <c r="AT68" s="303"/>
      <c r="AU68" s="303"/>
      <c r="AW68"/>
      <c r="AX68"/>
      <c r="AY68"/>
      <c r="AZ68"/>
      <c r="BA68"/>
      <c r="BB68"/>
      <c r="BC68"/>
      <c r="BD68"/>
    </row>
    <row r="69" spans="1:56" ht="10.9" customHeight="1" x14ac:dyDescent="0.25">
      <c r="B69" s="305" t="str">
        <f>IF(D69=0,"",B67+1)</f>
        <v/>
      </c>
      <c r="C69" s="305"/>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3"/>
      <c r="AO69" s="303"/>
      <c r="AP69" s="303"/>
      <c r="AQ69" s="303"/>
      <c r="AR69" s="303"/>
      <c r="AS69" s="303"/>
      <c r="AT69" s="303"/>
      <c r="AU69" s="303"/>
      <c r="AW69"/>
      <c r="AX69"/>
      <c r="AY69"/>
      <c r="AZ69"/>
      <c r="BA69"/>
      <c r="BB69"/>
      <c r="BC69"/>
      <c r="BD69"/>
    </row>
    <row r="70" spans="1:56" ht="10.9" customHeight="1" x14ac:dyDescent="0.25">
      <c r="B70" s="305"/>
      <c r="C70" s="305"/>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303"/>
      <c r="AE70" s="303"/>
      <c r="AF70" s="303"/>
      <c r="AG70" s="303"/>
      <c r="AH70" s="303"/>
      <c r="AI70" s="303"/>
      <c r="AJ70" s="303"/>
      <c r="AK70" s="303"/>
      <c r="AL70" s="303"/>
      <c r="AM70" s="303"/>
      <c r="AN70" s="303"/>
      <c r="AO70" s="303"/>
      <c r="AP70" s="303"/>
      <c r="AQ70" s="303"/>
      <c r="AR70" s="303"/>
      <c r="AS70" s="303"/>
      <c r="AT70" s="303"/>
      <c r="AU70" s="303"/>
      <c r="AW70"/>
      <c r="AX70"/>
      <c r="AY70"/>
      <c r="AZ70"/>
      <c r="BA70"/>
      <c r="BB70"/>
      <c r="BC70"/>
      <c r="BD70"/>
    </row>
    <row r="71" spans="1:56" ht="10.9" customHeight="1" x14ac:dyDescent="0.25">
      <c r="B71" s="305" t="str">
        <f>IF(D71=0,"",B69+1)</f>
        <v/>
      </c>
      <c r="C71" s="305"/>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303"/>
      <c r="AE71" s="303"/>
      <c r="AF71" s="303"/>
      <c r="AG71" s="303"/>
      <c r="AH71" s="303"/>
      <c r="AI71" s="303"/>
      <c r="AJ71" s="303"/>
      <c r="AK71" s="303"/>
      <c r="AL71" s="303"/>
      <c r="AM71" s="303"/>
      <c r="AN71" s="303"/>
      <c r="AO71" s="303"/>
      <c r="AP71" s="303"/>
      <c r="AQ71" s="303"/>
      <c r="AR71" s="303"/>
      <c r="AS71" s="303"/>
      <c r="AT71" s="303"/>
      <c r="AU71" s="303"/>
      <c r="AW71"/>
      <c r="AX71"/>
      <c r="AY71"/>
      <c r="AZ71"/>
      <c r="BA71"/>
      <c r="BB71"/>
      <c r="BC71"/>
      <c r="BD71"/>
    </row>
    <row r="72" spans="1:56" ht="10.9" customHeight="1" x14ac:dyDescent="0.25">
      <c r="B72" s="305"/>
      <c r="C72" s="305"/>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303"/>
      <c r="AE72" s="303"/>
      <c r="AF72" s="303"/>
      <c r="AG72" s="303"/>
      <c r="AH72" s="303"/>
      <c r="AI72" s="303"/>
      <c r="AJ72" s="303"/>
      <c r="AK72" s="303"/>
      <c r="AL72" s="303"/>
      <c r="AM72" s="303"/>
      <c r="AN72" s="303"/>
      <c r="AO72" s="303"/>
      <c r="AP72" s="303"/>
      <c r="AQ72" s="303"/>
      <c r="AR72" s="303"/>
      <c r="AS72" s="303"/>
      <c r="AT72" s="303"/>
      <c r="AU72" s="303"/>
      <c r="AW72"/>
      <c r="AX72"/>
      <c r="AY72"/>
      <c r="AZ72"/>
      <c r="BA72"/>
      <c r="BB72"/>
      <c r="BC72"/>
      <c r="BD72"/>
    </row>
    <row r="73" spans="1:56" ht="10.9" customHeight="1" x14ac:dyDescent="0.25">
      <c r="B73" s="305" t="str">
        <f>IF(D73=0,"",B71+1)</f>
        <v/>
      </c>
      <c r="C73" s="305"/>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6"/>
      <c r="AL73" s="306"/>
      <c r="AM73" s="306"/>
      <c r="AN73" s="306"/>
      <c r="AO73" s="306"/>
      <c r="AP73" s="306"/>
      <c r="AQ73" s="306"/>
      <c r="AR73" s="306"/>
      <c r="AS73" s="306"/>
      <c r="AT73" s="306"/>
      <c r="AU73" s="306"/>
      <c r="AW73"/>
      <c r="AX73"/>
      <c r="AY73"/>
      <c r="AZ73"/>
      <c r="BA73"/>
      <c r="BB73"/>
      <c r="BC73"/>
      <c r="BD73"/>
    </row>
    <row r="74" spans="1:56" ht="10.9" customHeight="1" x14ac:dyDescent="0.25">
      <c r="B74" s="305"/>
      <c r="C74" s="305"/>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6"/>
      <c r="AL74" s="306"/>
      <c r="AM74" s="306"/>
      <c r="AN74" s="306"/>
      <c r="AO74" s="306"/>
      <c r="AP74" s="306"/>
      <c r="AQ74" s="306"/>
      <c r="AR74" s="306"/>
      <c r="AS74" s="306"/>
      <c r="AT74" s="306"/>
      <c r="AU74" s="306"/>
      <c r="AW74"/>
      <c r="AX74"/>
      <c r="AY74"/>
      <c r="AZ74"/>
      <c r="BA74"/>
      <c r="BB74"/>
      <c r="BC74"/>
      <c r="BD74"/>
    </row>
    <row r="75" spans="1:56" ht="10.9" customHeight="1" x14ac:dyDescent="0.25">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6"/>
      <c r="AL75" s="306"/>
      <c r="AM75" s="306"/>
      <c r="AN75" s="306"/>
      <c r="AO75" s="306"/>
      <c r="AP75" s="306"/>
      <c r="AQ75" s="306"/>
      <c r="AR75" s="306"/>
      <c r="AS75" s="306"/>
      <c r="AT75" s="306"/>
      <c r="AU75" s="306"/>
      <c r="AW75"/>
      <c r="AX75"/>
      <c r="AY75"/>
      <c r="AZ75"/>
      <c r="BA75"/>
      <c r="BB75"/>
      <c r="BC75"/>
      <c r="BD75"/>
    </row>
    <row r="76" spans="1:56" ht="10.9" customHeight="1" x14ac:dyDescent="0.25">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6"/>
      <c r="AL76" s="306"/>
      <c r="AM76" s="306"/>
      <c r="AN76" s="306"/>
      <c r="AO76" s="306"/>
      <c r="AP76" s="306"/>
      <c r="AQ76" s="306"/>
      <c r="AR76" s="306"/>
      <c r="AS76" s="306"/>
      <c r="AT76" s="306"/>
      <c r="AU76" s="306"/>
      <c r="AW76"/>
      <c r="AX76"/>
      <c r="AY76"/>
      <c r="AZ76"/>
      <c r="BA76"/>
      <c r="BB76"/>
      <c r="BC76"/>
      <c r="BD76"/>
    </row>
    <row r="77" spans="1:56" ht="12" customHeight="1" x14ac:dyDescent="0.25">
      <c r="AW77"/>
      <c r="AX77"/>
      <c r="AY77"/>
      <c r="AZ77"/>
      <c r="BA77"/>
      <c r="BB77"/>
      <c r="BC77"/>
      <c r="BD77"/>
    </row>
    <row r="78" spans="1:56" ht="12" customHeight="1" x14ac:dyDescent="0.25">
      <c r="A78" s="86"/>
      <c r="B78" s="86"/>
      <c r="C78" s="86"/>
      <c r="D78" s="86"/>
      <c r="E78" s="86"/>
      <c r="F78" s="86"/>
      <c r="G78" s="86"/>
      <c r="H78" s="86"/>
      <c r="I78" s="86"/>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86"/>
      <c r="AW78"/>
      <c r="AX78"/>
      <c r="AY78"/>
      <c r="AZ78"/>
      <c r="BA78"/>
      <c r="BB78"/>
      <c r="BC78"/>
      <c r="BD78"/>
    </row>
    <row r="79" spans="1:56" ht="12" customHeight="1" x14ac:dyDescent="0.25">
      <c r="A79" s="244" t="s">
        <v>469</v>
      </c>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c r="AX79"/>
      <c r="AY79"/>
      <c r="AZ79"/>
      <c r="BA79"/>
      <c r="BB79"/>
      <c r="BC79"/>
      <c r="BD79"/>
    </row>
    <row r="80" spans="1:56" ht="12" customHeight="1" x14ac:dyDescent="0.25">
      <c r="A80" s="86"/>
      <c r="B80" s="86"/>
      <c r="C80" s="86"/>
      <c r="D80" s="86"/>
      <c r="E80" s="86"/>
      <c r="F80" s="86"/>
      <c r="G80" s="86"/>
      <c r="H80" s="86"/>
      <c r="I80" s="86"/>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c r="AX80"/>
      <c r="AY80"/>
      <c r="AZ80"/>
      <c r="BA80"/>
      <c r="BB80"/>
      <c r="BC80"/>
      <c r="BD80"/>
    </row>
    <row r="81" spans="1:56" ht="12" customHeight="1" x14ac:dyDescent="0.25">
      <c r="A81" s="235"/>
      <c r="B81" s="235"/>
      <c r="C81" s="235"/>
      <c r="D81" s="236" t="str">
        <f>D1</f>
        <v>Appel à projets commun 2020</v>
      </c>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304" t="s">
        <v>451</v>
      </c>
      <c r="AO81" s="304"/>
      <c r="AP81" s="304"/>
      <c r="AQ81" s="304"/>
      <c r="AR81" s="304"/>
      <c r="AS81" s="304"/>
      <c r="AT81" s="304"/>
      <c r="AU81" s="304"/>
      <c r="AV81" s="304"/>
      <c r="AW81"/>
      <c r="AX81"/>
      <c r="AY81"/>
      <c r="AZ81"/>
      <c r="BA81"/>
      <c r="BB81"/>
      <c r="BC81"/>
      <c r="BD81"/>
    </row>
    <row r="82" spans="1:56" ht="12" customHeight="1" x14ac:dyDescent="0.25">
      <c r="A82" s="235"/>
      <c r="B82" s="235"/>
      <c r="C82" s="235"/>
      <c r="D82" s="236"/>
      <c r="E82" s="236"/>
      <c r="F82" s="236"/>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304"/>
      <c r="AO82" s="304"/>
      <c r="AP82" s="304"/>
      <c r="AQ82" s="304"/>
      <c r="AR82" s="304"/>
      <c r="AS82" s="304"/>
      <c r="AT82" s="304"/>
      <c r="AU82" s="304"/>
      <c r="AV82" s="304"/>
      <c r="AW82"/>
      <c r="AX82"/>
      <c r="AY82"/>
      <c r="AZ82"/>
      <c r="BA82"/>
      <c r="BB82"/>
      <c r="BC82"/>
      <c r="BD82"/>
    </row>
    <row r="83" spans="1:56" ht="12" customHeight="1" x14ac:dyDescent="0.25">
      <c r="A83" s="235"/>
      <c r="B83" s="235"/>
      <c r="C83" s="235"/>
      <c r="D83" s="236"/>
      <c r="E83" s="236"/>
      <c r="F83" s="236"/>
      <c r="G83" s="236"/>
      <c r="H83" s="236"/>
      <c r="I83" s="236"/>
      <c r="J83" s="236"/>
      <c r="K83" s="236"/>
      <c r="L83" s="236"/>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6"/>
      <c r="AJ83" s="236"/>
      <c r="AK83" s="236"/>
      <c r="AL83" s="236"/>
      <c r="AM83" s="236"/>
      <c r="AN83" s="304"/>
      <c r="AO83" s="304"/>
      <c r="AP83" s="304"/>
      <c r="AQ83" s="304"/>
      <c r="AR83" s="304"/>
      <c r="AS83" s="304"/>
      <c r="AT83" s="304"/>
      <c r="AU83" s="304"/>
      <c r="AV83" s="304"/>
      <c r="AW83"/>
      <c r="AX83"/>
      <c r="AY83"/>
      <c r="AZ83"/>
      <c r="BA83"/>
      <c r="BB83"/>
      <c r="BC83"/>
      <c r="BD83"/>
    </row>
    <row r="84" spans="1:56" ht="12" customHeight="1" x14ac:dyDescent="0.25">
      <c r="D84" s="236" t="s">
        <v>470</v>
      </c>
      <c r="E84" s="236"/>
      <c r="F84" s="236"/>
      <c r="G84" s="236"/>
      <c r="H84" s="236"/>
      <c r="I84" s="236"/>
      <c r="J84" s="236"/>
      <c r="K84" s="236"/>
      <c r="L84" s="236"/>
      <c r="M84" s="236"/>
      <c r="N84" s="236"/>
      <c r="O84" s="236"/>
      <c r="P84" s="236"/>
      <c r="Q84" s="236"/>
      <c r="R84" s="236"/>
      <c r="S84" s="236"/>
      <c r="T84" s="236"/>
      <c r="U84" s="236"/>
      <c r="V84" s="236"/>
      <c r="W84" s="236"/>
      <c r="X84" s="236"/>
      <c r="Y84" s="236"/>
      <c r="Z84" s="236"/>
      <c r="AA84" s="236"/>
      <c r="AB84" s="236"/>
      <c r="AC84" s="236"/>
      <c r="AD84" s="236"/>
      <c r="AE84" s="236"/>
      <c r="AF84" s="236"/>
      <c r="AG84" s="236"/>
      <c r="AH84" s="236"/>
      <c r="AI84" s="236"/>
      <c r="AJ84" s="236"/>
      <c r="AK84" s="236"/>
      <c r="AL84" s="236"/>
      <c r="AM84" s="236"/>
      <c r="AN84" s="236"/>
      <c r="AO84" s="236"/>
      <c r="AP84" s="236"/>
      <c r="AQ84" s="236"/>
      <c r="AR84" s="236"/>
      <c r="AS84" s="236"/>
      <c r="AT84" s="236"/>
      <c r="AU84" s="236"/>
      <c r="AV84" s="236"/>
      <c r="AW84" s="80"/>
      <c r="AX84" s="80"/>
      <c r="AY84" s="80"/>
      <c r="AZ84" s="80"/>
      <c r="BA84" s="80"/>
      <c r="BB84" s="80"/>
      <c r="BC84" s="80"/>
      <c r="BD84" s="80"/>
    </row>
    <row r="85" spans="1:56" ht="12" customHeight="1" x14ac:dyDescent="0.25">
      <c r="D85" s="236"/>
      <c r="E85" s="236"/>
      <c r="F85" s="236"/>
      <c r="G85" s="236"/>
      <c r="H85" s="236"/>
      <c r="I85" s="236"/>
      <c r="J85" s="236"/>
      <c r="K85" s="236"/>
      <c r="L85" s="236"/>
      <c r="M85" s="236"/>
      <c r="N85" s="236"/>
      <c r="O85" s="236"/>
      <c r="P85" s="236"/>
      <c r="Q85" s="236"/>
      <c r="R85" s="236"/>
      <c r="S85" s="236"/>
      <c r="T85" s="236"/>
      <c r="U85" s="236"/>
      <c r="V85" s="236"/>
      <c r="W85" s="236"/>
      <c r="X85" s="236"/>
      <c r="Y85" s="236"/>
      <c r="Z85" s="236"/>
      <c r="AA85" s="236"/>
      <c r="AB85" s="236"/>
      <c r="AC85" s="236"/>
      <c r="AD85" s="236"/>
      <c r="AE85" s="236"/>
      <c r="AF85" s="236"/>
      <c r="AG85" s="236"/>
      <c r="AH85" s="236"/>
      <c r="AI85" s="236"/>
      <c r="AJ85" s="236"/>
      <c r="AK85" s="236"/>
      <c r="AL85" s="236"/>
      <c r="AM85" s="236"/>
      <c r="AN85" s="236"/>
      <c r="AO85" s="236"/>
      <c r="AP85" s="236"/>
      <c r="AQ85" s="236"/>
      <c r="AR85" s="236"/>
      <c r="AS85" s="236"/>
      <c r="AT85" s="236"/>
      <c r="AU85" s="236"/>
      <c r="AV85" s="236"/>
      <c r="AW85" s="80"/>
      <c r="AX85" s="80"/>
      <c r="AY85" s="80"/>
      <c r="AZ85" s="80"/>
      <c r="BA85" s="80"/>
      <c r="BB85" s="80"/>
      <c r="BC85" s="80"/>
      <c r="BD85" s="80"/>
    </row>
    <row r="86" spans="1:56" ht="10.9" customHeight="1" x14ac:dyDescent="0.25">
      <c r="B86" s="302" t="str">
        <f>IF(D86=0,"",1)</f>
        <v/>
      </c>
      <c r="C86" s="302"/>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303"/>
      <c r="AF86" s="303"/>
      <c r="AG86" s="303"/>
      <c r="AH86" s="303"/>
      <c r="AI86" s="303"/>
      <c r="AJ86" s="303"/>
      <c r="AK86" s="303"/>
      <c r="AL86" s="303"/>
      <c r="AM86" s="303"/>
      <c r="AN86" s="303"/>
      <c r="AO86" s="303"/>
      <c r="AP86" s="303"/>
      <c r="AQ86" s="303"/>
      <c r="AR86" s="303"/>
      <c r="AS86" s="303"/>
      <c r="AT86" s="303"/>
      <c r="AU86" s="303"/>
      <c r="AW86"/>
      <c r="AX86"/>
      <c r="AY86"/>
      <c r="AZ86"/>
      <c r="BA86"/>
      <c r="BB86"/>
      <c r="BC86"/>
      <c r="BD86"/>
    </row>
    <row r="87" spans="1:56" ht="10.9" customHeight="1" x14ac:dyDescent="0.25">
      <c r="B87" s="302"/>
      <c r="C87" s="302"/>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303"/>
      <c r="AE87" s="303"/>
      <c r="AF87" s="303"/>
      <c r="AG87" s="303"/>
      <c r="AH87" s="303"/>
      <c r="AI87" s="303"/>
      <c r="AJ87" s="303"/>
      <c r="AK87" s="303"/>
      <c r="AL87" s="303"/>
      <c r="AM87" s="303"/>
      <c r="AN87" s="303"/>
      <c r="AO87" s="303"/>
      <c r="AP87" s="303"/>
      <c r="AQ87" s="303"/>
      <c r="AR87" s="303"/>
      <c r="AS87" s="303"/>
      <c r="AT87" s="303"/>
      <c r="AU87" s="303"/>
      <c r="AW87"/>
      <c r="AX87"/>
      <c r="AY87"/>
      <c r="AZ87"/>
      <c r="BA87"/>
      <c r="BB87"/>
      <c r="BC87"/>
      <c r="BD87"/>
    </row>
    <row r="88" spans="1:56" ht="10.9" customHeight="1" x14ac:dyDescent="0.25">
      <c r="B88" s="302" t="str">
        <f>IF(D88=0,"",B86+1)</f>
        <v/>
      </c>
      <c r="C88" s="302"/>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303"/>
      <c r="AE88" s="303"/>
      <c r="AF88" s="303"/>
      <c r="AG88" s="303"/>
      <c r="AH88" s="303"/>
      <c r="AI88" s="303"/>
      <c r="AJ88" s="303"/>
      <c r="AK88" s="303"/>
      <c r="AL88" s="303"/>
      <c r="AM88" s="303"/>
      <c r="AN88" s="303"/>
      <c r="AO88" s="303"/>
      <c r="AP88" s="303"/>
      <c r="AQ88" s="303"/>
      <c r="AR88" s="303"/>
      <c r="AS88" s="303"/>
      <c r="AT88" s="303"/>
      <c r="AU88" s="303"/>
      <c r="AW88"/>
      <c r="AX88"/>
      <c r="AY88"/>
      <c r="AZ88"/>
      <c r="BA88"/>
      <c r="BB88"/>
      <c r="BC88"/>
      <c r="BD88"/>
    </row>
    <row r="89" spans="1:56" ht="10.9" customHeight="1" x14ac:dyDescent="0.25">
      <c r="B89" s="302"/>
      <c r="C89" s="302"/>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303"/>
      <c r="AE89" s="303"/>
      <c r="AF89" s="303"/>
      <c r="AG89" s="303"/>
      <c r="AH89" s="303"/>
      <c r="AI89" s="303"/>
      <c r="AJ89" s="303"/>
      <c r="AK89" s="303"/>
      <c r="AL89" s="303"/>
      <c r="AM89" s="303"/>
      <c r="AN89" s="303"/>
      <c r="AO89" s="303"/>
      <c r="AP89" s="303"/>
      <c r="AQ89" s="303"/>
      <c r="AR89" s="303"/>
      <c r="AS89" s="303"/>
      <c r="AT89" s="303"/>
      <c r="AU89" s="303"/>
      <c r="AW89"/>
      <c r="AX89"/>
      <c r="AY89"/>
      <c r="AZ89"/>
      <c r="BA89"/>
      <c r="BB89"/>
      <c r="BC89"/>
      <c r="BD89"/>
    </row>
    <row r="90" spans="1:56" ht="10.9" customHeight="1" x14ac:dyDescent="0.25">
      <c r="B90" s="302" t="str">
        <f>IF(D90=0,"",B88+1)</f>
        <v/>
      </c>
      <c r="C90" s="302"/>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303"/>
      <c r="AE90" s="303"/>
      <c r="AF90" s="303"/>
      <c r="AG90" s="303"/>
      <c r="AH90" s="303"/>
      <c r="AI90" s="303"/>
      <c r="AJ90" s="303"/>
      <c r="AK90" s="303"/>
      <c r="AL90" s="303"/>
      <c r="AM90" s="303"/>
      <c r="AN90" s="303"/>
      <c r="AO90" s="303"/>
      <c r="AP90" s="303"/>
      <c r="AQ90" s="303"/>
      <c r="AR90" s="303"/>
      <c r="AS90" s="303"/>
      <c r="AT90" s="303"/>
      <c r="AU90" s="303"/>
      <c r="AW90"/>
      <c r="AX90"/>
      <c r="AY90"/>
      <c r="AZ90"/>
      <c r="BA90"/>
      <c r="BB90"/>
      <c r="BC90"/>
      <c r="BD90"/>
    </row>
    <row r="91" spans="1:56" ht="10.9" customHeight="1" x14ac:dyDescent="0.25">
      <c r="B91" s="302"/>
      <c r="C91" s="302"/>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303"/>
      <c r="AE91" s="303"/>
      <c r="AF91" s="303"/>
      <c r="AG91" s="303"/>
      <c r="AH91" s="303"/>
      <c r="AI91" s="303"/>
      <c r="AJ91" s="303"/>
      <c r="AK91" s="303"/>
      <c r="AL91" s="303"/>
      <c r="AM91" s="303"/>
      <c r="AN91" s="303"/>
      <c r="AO91" s="303"/>
      <c r="AP91" s="303"/>
      <c r="AQ91" s="303"/>
      <c r="AR91" s="303"/>
      <c r="AS91" s="303"/>
      <c r="AT91" s="303"/>
      <c r="AU91" s="303"/>
      <c r="AW91"/>
      <c r="AX91"/>
      <c r="AY91"/>
      <c r="AZ91"/>
      <c r="BA91"/>
      <c r="BB91"/>
      <c r="BC91"/>
      <c r="BD91"/>
    </row>
    <row r="92" spans="1:56" ht="10.9" customHeight="1" x14ac:dyDescent="0.25">
      <c r="B92" s="302" t="str">
        <f>IF(D92=0,"",B90+1)</f>
        <v/>
      </c>
      <c r="C92" s="302"/>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c r="AE92" s="303"/>
      <c r="AF92" s="303"/>
      <c r="AG92" s="303"/>
      <c r="AH92" s="303"/>
      <c r="AI92" s="303"/>
      <c r="AJ92" s="303"/>
      <c r="AK92" s="303"/>
      <c r="AL92" s="303"/>
      <c r="AM92" s="303"/>
      <c r="AN92" s="303"/>
      <c r="AO92" s="303"/>
      <c r="AP92" s="303"/>
      <c r="AQ92" s="303"/>
      <c r="AR92" s="303"/>
      <c r="AS92" s="303"/>
      <c r="AT92" s="303"/>
      <c r="AU92" s="303"/>
      <c r="AW92"/>
      <c r="AX92"/>
      <c r="AY92"/>
      <c r="AZ92"/>
      <c r="BA92"/>
      <c r="BB92"/>
      <c r="BC92"/>
      <c r="BD92"/>
    </row>
    <row r="93" spans="1:56" ht="10.9" customHeight="1" x14ac:dyDescent="0.25">
      <c r="B93" s="302"/>
      <c r="C93" s="302"/>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303"/>
      <c r="AE93" s="303"/>
      <c r="AF93" s="303"/>
      <c r="AG93" s="303"/>
      <c r="AH93" s="303"/>
      <c r="AI93" s="303"/>
      <c r="AJ93" s="303"/>
      <c r="AK93" s="303"/>
      <c r="AL93" s="303"/>
      <c r="AM93" s="303"/>
      <c r="AN93" s="303"/>
      <c r="AO93" s="303"/>
      <c r="AP93" s="303"/>
      <c r="AQ93" s="303"/>
      <c r="AR93" s="303"/>
      <c r="AS93" s="303"/>
      <c r="AT93" s="303"/>
      <c r="AU93" s="303"/>
      <c r="AW93"/>
      <c r="AX93"/>
      <c r="AY93"/>
      <c r="AZ93"/>
      <c r="BA93"/>
      <c r="BB93"/>
      <c r="BC93"/>
      <c r="BD93"/>
    </row>
    <row r="94" spans="1:56" ht="10.9" customHeight="1" x14ac:dyDescent="0.25">
      <c r="B94" s="302" t="str">
        <f>IF(D94=0,"",B92+1)</f>
        <v/>
      </c>
      <c r="C94" s="302"/>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303"/>
      <c r="AE94" s="303"/>
      <c r="AF94" s="303"/>
      <c r="AG94" s="303"/>
      <c r="AH94" s="303"/>
      <c r="AI94" s="303"/>
      <c r="AJ94" s="303"/>
      <c r="AK94" s="303"/>
      <c r="AL94" s="303"/>
      <c r="AM94" s="303"/>
      <c r="AN94" s="303"/>
      <c r="AO94" s="303"/>
      <c r="AP94" s="303"/>
      <c r="AQ94" s="303"/>
      <c r="AR94" s="303"/>
      <c r="AS94" s="303"/>
      <c r="AT94" s="303"/>
      <c r="AU94" s="303"/>
      <c r="AW94"/>
      <c r="AX94"/>
      <c r="AY94"/>
      <c r="AZ94"/>
      <c r="BA94"/>
      <c r="BB94"/>
      <c r="BC94"/>
      <c r="BD94"/>
    </row>
    <row r="95" spans="1:56" ht="10.9" customHeight="1" x14ac:dyDescent="0.25">
      <c r="B95" s="302"/>
      <c r="C95" s="302"/>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303"/>
      <c r="AE95" s="303"/>
      <c r="AF95" s="303"/>
      <c r="AG95" s="303"/>
      <c r="AH95" s="303"/>
      <c r="AI95" s="303"/>
      <c r="AJ95" s="303"/>
      <c r="AK95" s="303"/>
      <c r="AL95" s="303"/>
      <c r="AM95" s="303"/>
      <c r="AN95" s="303"/>
      <c r="AO95" s="303"/>
      <c r="AP95" s="303"/>
      <c r="AQ95" s="303"/>
      <c r="AR95" s="303"/>
      <c r="AS95" s="303"/>
      <c r="AT95" s="303"/>
      <c r="AU95" s="303"/>
      <c r="AW95"/>
      <c r="AX95"/>
      <c r="AY95"/>
      <c r="AZ95"/>
      <c r="BA95"/>
      <c r="BB95"/>
      <c r="BC95"/>
      <c r="BD95"/>
    </row>
    <row r="96" spans="1:56" ht="10.9" customHeight="1" x14ac:dyDescent="0.25">
      <c r="B96" s="302" t="str">
        <f>IF(D96=0,"",B94+1)</f>
        <v/>
      </c>
      <c r="C96" s="302"/>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303"/>
      <c r="AE96" s="303"/>
      <c r="AF96" s="303"/>
      <c r="AG96" s="303"/>
      <c r="AH96" s="303"/>
      <c r="AI96" s="303"/>
      <c r="AJ96" s="303"/>
      <c r="AK96" s="303"/>
      <c r="AL96" s="303"/>
      <c r="AM96" s="303"/>
      <c r="AN96" s="303"/>
      <c r="AO96" s="303"/>
      <c r="AP96" s="303"/>
      <c r="AQ96" s="303"/>
      <c r="AR96" s="303"/>
      <c r="AS96" s="303"/>
      <c r="AT96" s="303"/>
      <c r="AU96" s="303"/>
      <c r="AW96"/>
      <c r="AX96"/>
      <c r="AY96"/>
      <c r="AZ96"/>
      <c r="BA96"/>
      <c r="BB96"/>
      <c r="BC96"/>
      <c r="BD96"/>
    </row>
    <row r="97" spans="2:56" ht="10.9" customHeight="1" x14ac:dyDescent="0.25">
      <c r="B97" s="302"/>
      <c r="C97" s="302"/>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303"/>
      <c r="AE97" s="303"/>
      <c r="AF97" s="303"/>
      <c r="AG97" s="303"/>
      <c r="AH97" s="303"/>
      <c r="AI97" s="303"/>
      <c r="AJ97" s="303"/>
      <c r="AK97" s="303"/>
      <c r="AL97" s="303"/>
      <c r="AM97" s="303"/>
      <c r="AN97" s="303"/>
      <c r="AO97" s="303"/>
      <c r="AP97" s="303"/>
      <c r="AQ97" s="303"/>
      <c r="AR97" s="303"/>
      <c r="AS97" s="303"/>
      <c r="AT97" s="303"/>
      <c r="AU97" s="303"/>
      <c r="AW97"/>
      <c r="AX97"/>
      <c r="AY97"/>
      <c r="AZ97"/>
      <c r="BA97"/>
      <c r="BB97"/>
      <c r="BC97"/>
      <c r="BD97"/>
    </row>
    <row r="98" spans="2:56" ht="10.9" customHeight="1" x14ac:dyDescent="0.25">
      <c r="B98" s="302" t="str">
        <f>IF(D98=0,"",B96+1)</f>
        <v/>
      </c>
      <c r="C98" s="302"/>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303"/>
      <c r="AE98" s="303"/>
      <c r="AF98" s="303"/>
      <c r="AG98" s="303"/>
      <c r="AH98" s="303"/>
      <c r="AI98" s="303"/>
      <c r="AJ98" s="303"/>
      <c r="AK98" s="303"/>
      <c r="AL98" s="303"/>
      <c r="AM98" s="303"/>
      <c r="AN98" s="303"/>
      <c r="AO98" s="303"/>
      <c r="AP98" s="303"/>
      <c r="AQ98" s="303"/>
      <c r="AR98" s="303"/>
      <c r="AS98" s="303"/>
      <c r="AT98" s="303"/>
      <c r="AU98" s="303"/>
      <c r="AW98"/>
      <c r="AX98"/>
      <c r="AY98"/>
      <c r="AZ98"/>
      <c r="BA98"/>
      <c r="BB98"/>
      <c r="BC98"/>
      <c r="BD98"/>
    </row>
    <row r="99" spans="2:56" ht="10.9" customHeight="1" x14ac:dyDescent="0.25">
      <c r="B99" s="302"/>
      <c r="C99" s="302"/>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303"/>
      <c r="AF99" s="303"/>
      <c r="AG99" s="303"/>
      <c r="AH99" s="303"/>
      <c r="AI99" s="303"/>
      <c r="AJ99" s="303"/>
      <c r="AK99" s="303"/>
      <c r="AL99" s="303"/>
      <c r="AM99" s="303"/>
      <c r="AN99" s="303"/>
      <c r="AO99" s="303"/>
      <c r="AP99" s="303"/>
      <c r="AQ99" s="303"/>
      <c r="AR99" s="303"/>
      <c r="AS99" s="303"/>
      <c r="AT99" s="303"/>
      <c r="AU99" s="303"/>
      <c r="AW99"/>
      <c r="AX99"/>
      <c r="AY99"/>
      <c r="AZ99"/>
      <c r="BA99"/>
      <c r="BB99"/>
      <c r="BC99"/>
      <c r="BD99"/>
    </row>
    <row r="100" spans="2:56" ht="10.9" customHeight="1" x14ac:dyDescent="0.25">
      <c r="B100" s="302" t="str">
        <f>IF(D100=0,"",B98+1)</f>
        <v/>
      </c>
      <c r="C100" s="302"/>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c r="AF100" s="303"/>
      <c r="AG100" s="303"/>
      <c r="AH100" s="303"/>
      <c r="AI100" s="303"/>
      <c r="AJ100" s="303"/>
      <c r="AK100" s="303"/>
      <c r="AL100" s="303"/>
      <c r="AM100" s="303"/>
      <c r="AN100" s="303"/>
      <c r="AO100" s="303"/>
      <c r="AP100" s="303"/>
      <c r="AQ100" s="303"/>
      <c r="AR100" s="303"/>
      <c r="AS100" s="303"/>
      <c r="AT100" s="303"/>
      <c r="AU100" s="303"/>
      <c r="AW100"/>
      <c r="AX100"/>
      <c r="AY100"/>
      <c r="AZ100"/>
      <c r="BA100"/>
      <c r="BB100"/>
      <c r="BC100"/>
      <c r="BD100"/>
    </row>
    <row r="101" spans="2:56" ht="10.9" customHeight="1" x14ac:dyDescent="0.25">
      <c r="B101" s="302"/>
      <c r="C101" s="302"/>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303"/>
      <c r="AE101" s="303"/>
      <c r="AF101" s="303"/>
      <c r="AG101" s="303"/>
      <c r="AH101" s="303"/>
      <c r="AI101" s="303"/>
      <c r="AJ101" s="303"/>
      <c r="AK101" s="303"/>
      <c r="AL101" s="303"/>
      <c r="AM101" s="303"/>
      <c r="AN101" s="303"/>
      <c r="AO101" s="303"/>
      <c r="AP101" s="303"/>
      <c r="AQ101" s="303"/>
      <c r="AR101" s="303"/>
      <c r="AS101" s="303"/>
      <c r="AT101" s="303"/>
      <c r="AU101" s="303"/>
      <c r="AW101"/>
      <c r="AX101"/>
      <c r="AY101"/>
      <c r="AZ101"/>
      <c r="BA101"/>
      <c r="BB101"/>
      <c r="BC101"/>
      <c r="BD101"/>
    </row>
    <row r="102" spans="2:56" ht="12" customHeight="1" x14ac:dyDescent="0.25">
      <c r="B102" s="85"/>
      <c r="C102" s="85"/>
      <c r="D102" s="236" t="s">
        <v>471</v>
      </c>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c r="AA102" s="236"/>
      <c r="AB102" s="236"/>
      <c r="AC102" s="236"/>
      <c r="AD102" s="236"/>
      <c r="AE102" s="236"/>
      <c r="AF102" s="236"/>
      <c r="AG102" s="236"/>
      <c r="AH102" s="236"/>
      <c r="AI102" s="236"/>
      <c r="AJ102" s="236"/>
      <c r="AK102" s="236"/>
      <c r="AL102" s="236"/>
      <c r="AM102" s="236"/>
      <c r="AN102" s="236"/>
      <c r="AO102" s="236"/>
      <c r="AP102" s="236"/>
      <c r="AQ102" s="236"/>
      <c r="AR102" s="236"/>
      <c r="AS102" s="236"/>
      <c r="AT102" s="236"/>
      <c r="AU102" s="236"/>
      <c r="AV102" s="236"/>
      <c r="AW102" s="80"/>
      <c r="AX102" s="80"/>
      <c r="AY102" s="80"/>
      <c r="AZ102" s="80"/>
      <c r="BA102" s="80"/>
      <c r="BB102" s="80"/>
      <c r="BC102" s="80"/>
      <c r="BD102" s="80"/>
    </row>
    <row r="103" spans="2:56" ht="12" customHeight="1" x14ac:dyDescent="0.25">
      <c r="B103" s="85"/>
      <c r="C103" s="85"/>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6"/>
      <c r="AV103" s="236"/>
      <c r="AW103" s="80"/>
      <c r="AX103" s="80"/>
      <c r="AY103" s="80"/>
      <c r="AZ103" s="80"/>
      <c r="BA103" s="80"/>
      <c r="BB103" s="80"/>
      <c r="BC103" s="80"/>
      <c r="BD103" s="80"/>
    </row>
    <row r="104" spans="2:56" ht="10.9" customHeight="1" x14ac:dyDescent="0.25">
      <c r="B104" s="302" t="str">
        <f>IF(D104=0,"",1)</f>
        <v/>
      </c>
      <c r="C104" s="302"/>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303"/>
      <c r="AE104" s="303"/>
      <c r="AF104" s="303"/>
      <c r="AG104" s="303"/>
      <c r="AH104" s="303"/>
      <c r="AI104" s="303"/>
      <c r="AJ104" s="303"/>
      <c r="AK104" s="303"/>
      <c r="AL104" s="303"/>
      <c r="AM104" s="303"/>
      <c r="AN104" s="303"/>
      <c r="AO104" s="303"/>
      <c r="AP104" s="303"/>
      <c r="AQ104" s="303"/>
      <c r="AR104" s="303"/>
      <c r="AS104" s="303"/>
      <c r="AT104" s="303"/>
      <c r="AU104" s="303"/>
    </row>
    <row r="105" spans="2:56" ht="10.9" customHeight="1" x14ac:dyDescent="0.25">
      <c r="B105" s="302"/>
      <c r="C105" s="302"/>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303"/>
      <c r="AE105" s="303"/>
      <c r="AF105" s="303"/>
      <c r="AG105" s="303"/>
      <c r="AH105" s="303"/>
      <c r="AI105" s="303"/>
      <c r="AJ105" s="303"/>
      <c r="AK105" s="303"/>
      <c r="AL105" s="303"/>
      <c r="AM105" s="303"/>
      <c r="AN105" s="303"/>
      <c r="AO105" s="303"/>
      <c r="AP105" s="303"/>
      <c r="AQ105" s="303"/>
      <c r="AR105" s="303"/>
      <c r="AS105" s="303"/>
      <c r="AT105" s="303"/>
      <c r="AU105" s="303"/>
    </row>
    <row r="106" spans="2:56" ht="10.9" customHeight="1" x14ac:dyDescent="0.25">
      <c r="B106" s="302" t="str">
        <f>IF(D106=0,"",B104+1)</f>
        <v/>
      </c>
      <c r="C106" s="302"/>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303"/>
      <c r="AE106" s="303"/>
      <c r="AF106" s="303"/>
      <c r="AG106" s="303"/>
      <c r="AH106" s="303"/>
      <c r="AI106" s="303"/>
      <c r="AJ106" s="303"/>
      <c r="AK106" s="303"/>
      <c r="AL106" s="303"/>
      <c r="AM106" s="303"/>
      <c r="AN106" s="303"/>
      <c r="AO106" s="303"/>
      <c r="AP106" s="303"/>
      <c r="AQ106" s="303"/>
      <c r="AR106" s="303"/>
      <c r="AS106" s="303"/>
      <c r="AT106" s="303"/>
      <c r="AU106" s="303"/>
    </row>
    <row r="107" spans="2:56" ht="10.9" customHeight="1" x14ac:dyDescent="0.25">
      <c r="B107" s="302"/>
      <c r="C107" s="302"/>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303"/>
      <c r="AE107" s="303"/>
      <c r="AF107" s="303"/>
      <c r="AG107" s="303"/>
      <c r="AH107" s="303"/>
      <c r="AI107" s="303"/>
      <c r="AJ107" s="303"/>
      <c r="AK107" s="303"/>
      <c r="AL107" s="303"/>
      <c r="AM107" s="303"/>
      <c r="AN107" s="303"/>
      <c r="AO107" s="303"/>
      <c r="AP107" s="303"/>
      <c r="AQ107" s="303"/>
      <c r="AR107" s="303"/>
      <c r="AS107" s="303"/>
      <c r="AT107" s="303"/>
      <c r="AU107" s="303"/>
    </row>
    <row r="108" spans="2:56" ht="10.9" customHeight="1" x14ac:dyDescent="0.25">
      <c r="B108" s="302" t="str">
        <f>IF(D108=0,"",B106+1)</f>
        <v/>
      </c>
      <c r="C108" s="302"/>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303"/>
      <c r="AE108" s="303"/>
      <c r="AF108" s="303"/>
      <c r="AG108" s="303"/>
      <c r="AH108" s="303"/>
      <c r="AI108" s="303"/>
      <c r="AJ108" s="303"/>
      <c r="AK108" s="303"/>
      <c r="AL108" s="303"/>
      <c r="AM108" s="303"/>
      <c r="AN108" s="303"/>
      <c r="AO108" s="303"/>
      <c r="AP108" s="303"/>
      <c r="AQ108" s="303"/>
      <c r="AR108" s="303"/>
      <c r="AS108" s="303"/>
      <c r="AT108" s="303"/>
      <c r="AU108" s="303"/>
    </row>
    <row r="109" spans="2:56" ht="10.9" customHeight="1" x14ac:dyDescent="0.25">
      <c r="B109" s="302"/>
      <c r="C109" s="302"/>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303"/>
      <c r="AE109" s="303"/>
      <c r="AF109" s="303"/>
      <c r="AG109" s="303"/>
      <c r="AH109" s="303"/>
      <c r="AI109" s="303"/>
      <c r="AJ109" s="303"/>
      <c r="AK109" s="303"/>
      <c r="AL109" s="303"/>
      <c r="AM109" s="303"/>
      <c r="AN109" s="303"/>
      <c r="AO109" s="303"/>
      <c r="AP109" s="303"/>
      <c r="AQ109" s="303"/>
      <c r="AR109" s="303"/>
      <c r="AS109" s="303"/>
      <c r="AT109" s="303"/>
      <c r="AU109" s="303"/>
    </row>
    <row r="110" spans="2:56" ht="10.9" customHeight="1" x14ac:dyDescent="0.25">
      <c r="B110" s="302" t="str">
        <f>IF(D110=0,"",B108+1)</f>
        <v/>
      </c>
      <c r="C110" s="302"/>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03"/>
      <c r="AH110" s="303"/>
      <c r="AI110" s="303"/>
      <c r="AJ110" s="303"/>
      <c r="AK110" s="303"/>
      <c r="AL110" s="303"/>
      <c r="AM110" s="303"/>
      <c r="AN110" s="303"/>
      <c r="AO110" s="303"/>
      <c r="AP110" s="303"/>
      <c r="AQ110" s="303"/>
      <c r="AR110" s="303"/>
      <c r="AS110" s="303"/>
      <c r="AT110" s="303"/>
      <c r="AU110" s="303"/>
    </row>
    <row r="111" spans="2:56" ht="10.9" customHeight="1" x14ac:dyDescent="0.25">
      <c r="B111" s="302"/>
      <c r="C111" s="302"/>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303"/>
      <c r="AF111" s="303"/>
      <c r="AG111" s="303"/>
      <c r="AH111" s="303"/>
      <c r="AI111" s="303"/>
      <c r="AJ111" s="303"/>
      <c r="AK111" s="303"/>
      <c r="AL111" s="303"/>
      <c r="AM111" s="303"/>
      <c r="AN111" s="303"/>
      <c r="AO111" s="303"/>
      <c r="AP111" s="303"/>
      <c r="AQ111" s="303"/>
      <c r="AR111" s="303"/>
      <c r="AS111" s="303"/>
      <c r="AT111" s="303"/>
      <c r="AU111" s="303"/>
    </row>
    <row r="112" spans="2:56" ht="10.9" customHeight="1" x14ac:dyDescent="0.25">
      <c r="B112" s="302" t="str">
        <f>IF(D112=0,"",B110+1)</f>
        <v/>
      </c>
      <c r="C112" s="302"/>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303"/>
      <c r="AE112" s="303"/>
      <c r="AF112" s="303"/>
      <c r="AG112" s="303"/>
      <c r="AH112" s="303"/>
      <c r="AI112" s="303"/>
      <c r="AJ112" s="303"/>
      <c r="AK112" s="303"/>
      <c r="AL112" s="303"/>
      <c r="AM112" s="303"/>
      <c r="AN112" s="303"/>
      <c r="AO112" s="303"/>
      <c r="AP112" s="303"/>
      <c r="AQ112" s="303"/>
      <c r="AR112" s="303"/>
      <c r="AS112" s="303"/>
      <c r="AT112" s="303"/>
      <c r="AU112" s="303"/>
    </row>
    <row r="113" spans="1:48" ht="10.9" customHeight="1" x14ac:dyDescent="0.25">
      <c r="B113" s="302"/>
      <c r="C113" s="302"/>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03"/>
      <c r="AE113" s="303"/>
      <c r="AF113" s="303"/>
      <c r="AG113" s="303"/>
      <c r="AH113" s="303"/>
      <c r="AI113" s="303"/>
      <c r="AJ113" s="303"/>
      <c r="AK113" s="303"/>
      <c r="AL113" s="303"/>
      <c r="AM113" s="303"/>
      <c r="AN113" s="303"/>
      <c r="AO113" s="303"/>
      <c r="AP113" s="303"/>
      <c r="AQ113" s="303"/>
      <c r="AR113" s="303"/>
      <c r="AS113" s="303"/>
      <c r="AT113" s="303"/>
      <c r="AU113" s="303"/>
    </row>
    <row r="114" spans="1:48" ht="10.9" customHeight="1" x14ac:dyDescent="0.25">
      <c r="B114" s="302" t="str">
        <f>IF(D114=0,"",B112+1)</f>
        <v/>
      </c>
      <c r="C114" s="302"/>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3"/>
      <c r="AD114" s="303"/>
      <c r="AE114" s="303"/>
      <c r="AF114" s="303"/>
      <c r="AG114" s="303"/>
      <c r="AH114" s="303"/>
      <c r="AI114" s="303"/>
      <c r="AJ114" s="303"/>
      <c r="AK114" s="303"/>
      <c r="AL114" s="303"/>
      <c r="AM114" s="303"/>
      <c r="AN114" s="303"/>
      <c r="AO114" s="303"/>
      <c r="AP114" s="303"/>
      <c r="AQ114" s="303"/>
      <c r="AR114" s="303"/>
      <c r="AS114" s="303"/>
      <c r="AT114" s="303"/>
      <c r="AU114" s="303"/>
    </row>
    <row r="115" spans="1:48" ht="10.9" customHeight="1" x14ac:dyDescent="0.25">
      <c r="B115" s="302"/>
      <c r="C115" s="302"/>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303"/>
      <c r="AF115" s="303"/>
      <c r="AG115" s="303"/>
      <c r="AH115" s="303"/>
      <c r="AI115" s="303"/>
      <c r="AJ115" s="303"/>
      <c r="AK115" s="303"/>
      <c r="AL115" s="303"/>
      <c r="AM115" s="303"/>
      <c r="AN115" s="303"/>
      <c r="AO115" s="303"/>
      <c r="AP115" s="303"/>
      <c r="AQ115" s="303"/>
      <c r="AR115" s="303"/>
      <c r="AS115" s="303"/>
      <c r="AT115" s="303"/>
      <c r="AU115" s="303"/>
    </row>
    <row r="116" spans="1:48" ht="10.9" customHeight="1" x14ac:dyDescent="0.25">
      <c r="B116" s="302" t="str">
        <f>IF(D116=0,"",B114+1)</f>
        <v/>
      </c>
      <c r="C116" s="302"/>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303"/>
      <c r="AE116" s="303"/>
      <c r="AF116" s="303"/>
      <c r="AG116" s="303"/>
      <c r="AH116" s="303"/>
      <c r="AI116" s="303"/>
      <c r="AJ116" s="303"/>
      <c r="AK116" s="303"/>
      <c r="AL116" s="303"/>
      <c r="AM116" s="303"/>
      <c r="AN116" s="303"/>
      <c r="AO116" s="303"/>
      <c r="AP116" s="303"/>
      <c r="AQ116" s="303"/>
      <c r="AR116" s="303"/>
      <c r="AS116" s="303"/>
      <c r="AT116" s="303"/>
      <c r="AU116" s="303"/>
    </row>
    <row r="117" spans="1:48" ht="10.9" customHeight="1" x14ac:dyDescent="0.25">
      <c r="B117" s="302"/>
      <c r="C117" s="302"/>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303"/>
      <c r="AE117" s="303"/>
      <c r="AF117" s="303"/>
      <c r="AG117" s="303"/>
      <c r="AH117" s="303"/>
      <c r="AI117" s="303"/>
      <c r="AJ117" s="303"/>
      <c r="AK117" s="303"/>
      <c r="AL117" s="303"/>
      <c r="AM117" s="303"/>
      <c r="AN117" s="303"/>
      <c r="AO117" s="303"/>
      <c r="AP117" s="303"/>
      <c r="AQ117" s="303"/>
      <c r="AR117" s="303"/>
      <c r="AS117" s="303"/>
      <c r="AT117" s="303"/>
      <c r="AU117" s="303"/>
    </row>
    <row r="118" spans="1:48" ht="10.9" customHeight="1" x14ac:dyDescent="0.25">
      <c r="B118" s="302" t="str">
        <f>IF(D118=0,"",B116+1)</f>
        <v/>
      </c>
      <c r="C118" s="302"/>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303"/>
      <c r="AE118" s="303"/>
      <c r="AF118" s="303"/>
      <c r="AG118" s="303"/>
      <c r="AH118" s="303"/>
      <c r="AI118" s="303"/>
      <c r="AJ118" s="303"/>
      <c r="AK118" s="303"/>
      <c r="AL118" s="303"/>
      <c r="AM118" s="303"/>
      <c r="AN118" s="303"/>
      <c r="AO118" s="303"/>
      <c r="AP118" s="303"/>
      <c r="AQ118" s="303"/>
      <c r="AR118" s="303"/>
      <c r="AS118" s="303"/>
      <c r="AT118" s="303"/>
      <c r="AU118" s="303"/>
    </row>
    <row r="119" spans="1:48" ht="10.9" customHeight="1" x14ac:dyDescent="0.25">
      <c r="B119" s="302"/>
      <c r="C119" s="302"/>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303"/>
      <c r="AE119" s="303"/>
      <c r="AF119" s="303"/>
      <c r="AG119" s="303"/>
      <c r="AH119" s="303"/>
      <c r="AI119" s="303"/>
      <c r="AJ119" s="303"/>
      <c r="AK119" s="303"/>
      <c r="AL119" s="303"/>
      <c r="AM119" s="303"/>
      <c r="AN119" s="303"/>
      <c r="AO119" s="303"/>
      <c r="AP119" s="303"/>
      <c r="AQ119" s="303"/>
      <c r="AR119" s="303"/>
      <c r="AS119" s="303"/>
      <c r="AT119" s="303"/>
      <c r="AU119" s="303"/>
    </row>
    <row r="120" spans="1:48" ht="12" customHeight="1" x14ac:dyDescent="0.25">
      <c r="A120" s="244" t="s">
        <v>472</v>
      </c>
      <c r="B120" s="244"/>
      <c r="C120" s="244"/>
      <c r="D120" s="244"/>
      <c r="E120" s="244"/>
      <c r="F120" s="244"/>
      <c r="G120" s="244"/>
      <c r="H120" s="244"/>
      <c r="I120" s="244"/>
      <c r="J120" s="244"/>
      <c r="K120" s="244"/>
      <c r="L120" s="244"/>
      <c r="M120" s="244"/>
      <c r="N120" s="244"/>
      <c r="O120" s="244"/>
      <c r="P120" s="244"/>
      <c r="Q120" s="244"/>
      <c r="R120" s="244"/>
      <c r="S120" s="244"/>
      <c r="T120" s="244"/>
      <c r="U120" s="244"/>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row>
    <row r="121" spans="1:48" ht="12" customHeight="1" x14ac:dyDescent="0.25">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240" t="s">
        <v>135</v>
      </c>
      <c r="AO121" s="240"/>
      <c r="AP121" s="240"/>
      <c r="AQ121" s="240"/>
      <c r="AR121" s="36"/>
      <c r="AS121" s="240" t="s">
        <v>110</v>
      </c>
      <c r="AT121" s="240"/>
      <c r="AU121" s="240"/>
      <c r="AV121" s="240"/>
    </row>
    <row r="122" spans="1:48" ht="12" customHeight="1" x14ac:dyDescent="0.25">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240"/>
      <c r="AO122" s="240"/>
      <c r="AP122" s="240"/>
      <c r="AQ122" s="240"/>
      <c r="AR122" s="36"/>
      <c r="AS122" s="240"/>
      <c r="AT122" s="240"/>
      <c r="AU122" s="240"/>
      <c r="AV122" s="240"/>
    </row>
  </sheetData>
  <sheetProtection password="813C" sheet="1" objects="1" scenarios="1" selectLockedCells="1"/>
  <mergeCells count="119">
    <mergeCell ref="A1:C3"/>
    <mergeCell ref="D1:AM3"/>
    <mergeCell ref="AN1:AV3"/>
    <mergeCell ref="A5:AV7"/>
    <mergeCell ref="B8:AU12"/>
    <mergeCell ref="D16:L17"/>
    <mergeCell ref="S16:X17"/>
    <mergeCell ref="Z16:AA17"/>
    <mergeCell ref="AC16:AH17"/>
    <mergeCell ref="AJ16:AK17"/>
    <mergeCell ref="AM16:AR17"/>
    <mergeCell ref="AT16:AU17"/>
    <mergeCell ref="AX16:AY17"/>
    <mergeCell ref="AZ16:BA17"/>
    <mergeCell ref="BB16:BC17"/>
    <mergeCell ref="S20:X21"/>
    <mergeCell ref="Z20:AA21"/>
    <mergeCell ref="AC20:AR21"/>
    <mergeCell ref="AT20:AU21"/>
    <mergeCell ref="AX20:AY21"/>
    <mergeCell ref="BB20:BC21"/>
    <mergeCell ref="AZ22:BA23"/>
    <mergeCell ref="D26:P27"/>
    <mergeCell ref="U26:Z27"/>
    <mergeCell ref="AB26:AG27"/>
    <mergeCell ref="AJ26:AN27"/>
    <mergeCell ref="AO26:AO27"/>
    <mergeCell ref="AP26:AQ27"/>
    <mergeCell ref="AS26:AS27"/>
    <mergeCell ref="AT26:AU27"/>
    <mergeCell ref="AX26:AZ27"/>
    <mergeCell ref="BA26:BC27"/>
    <mergeCell ref="BD26:BF27"/>
    <mergeCell ref="M30:S34"/>
    <mergeCell ref="U30:Z31"/>
    <mergeCell ref="AB30:AG31"/>
    <mergeCell ref="AX30:AZ31"/>
    <mergeCell ref="U33:Z34"/>
    <mergeCell ref="AB33:AG34"/>
    <mergeCell ref="AX33:AZ34"/>
    <mergeCell ref="A36:AV36"/>
    <mergeCell ref="A38:C40"/>
    <mergeCell ref="D38:O40"/>
    <mergeCell ref="AN38:AV40"/>
    <mergeCell ref="D41:AV42"/>
    <mergeCell ref="B43:C44"/>
    <mergeCell ref="D43:AU44"/>
    <mergeCell ref="B45:C46"/>
    <mergeCell ref="D45:AU46"/>
    <mergeCell ref="B47:C48"/>
    <mergeCell ref="D47:AU48"/>
    <mergeCell ref="B49:C50"/>
    <mergeCell ref="D49:AU50"/>
    <mergeCell ref="B51:C52"/>
    <mergeCell ref="D51:AU52"/>
    <mergeCell ref="B53:C54"/>
    <mergeCell ref="D53:AU54"/>
    <mergeCell ref="B55:C56"/>
    <mergeCell ref="D55:AU56"/>
    <mergeCell ref="B57:C58"/>
    <mergeCell ref="D57:AU58"/>
    <mergeCell ref="D59:AV60"/>
    <mergeCell ref="B61:C62"/>
    <mergeCell ref="D61:AU62"/>
    <mergeCell ref="B63:C64"/>
    <mergeCell ref="D63:AU64"/>
    <mergeCell ref="B65:C66"/>
    <mergeCell ref="D65:AU66"/>
    <mergeCell ref="B67:C68"/>
    <mergeCell ref="D67:AU68"/>
    <mergeCell ref="B69:C70"/>
    <mergeCell ref="D69:AU70"/>
    <mergeCell ref="B71:C72"/>
    <mergeCell ref="D71:AU72"/>
    <mergeCell ref="B73:C73"/>
    <mergeCell ref="D73:AU74"/>
    <mergeCell ref="B74:C74"/>
    <mergeCell ref="D75:AU76"/>
    <mergeCell ref="A79:AV79"/>
    <mergeCell ref="A81:C83"/>
    <mergeCell ref="D81:AM83"/>
    <mergeCell ref="AN81:AV83"/>
    <mergeCell ref="D84:AV85"/>
    <mergeCell ref="B86:C87"/>
    <mergeCell ref="D86:AU87"/>
    <mergeCell ref="B88:C89"/>
    <mergeCell ref="D88:AU89"/>
    <mergeCell ref="B90:C91"/>
    <mergeCell ref="D90:AU91"/>
    <mergeCell ref="B92:C93"/>
    <mergeCell ref="D92:AU93"/>
    <mergeCell ref="B94:C95"/>
    <mergeCell ref="D94:AU95"/>
    <mergeCell ref="B96:C97"/>
    <mergeCell ref="D96:AU97"/>
    <mergeCell ref="B98:C99"/>
    <mergeCell ref="D98:AU99"/>
    <mergeCell ref="B100:C101"/>
    <mergeCell ref="D100:AU101"/>
    <mergeCell ref="D102:AV103"/>
    <mergeCell ref="B104:C105"/>
    <mergeCell ref="D104:AU105"/>
    <mergeCell ref="B106:C107"/>
    <mergeCell ref="D106:AU107"/>
    <mergeCell ref="B108:C109"/>
    <mergeCell ref="D108:AU109"/>
    <mergeCell ref="B110:C111"/>
    <mergeCell ref="D110:AU111"/>
    <mergeCell ref="AN121:AQ122"/>
    <mergeCell ref="AS121:AV122"/>
    <mergeCell ref="B112:C113"/>
    <mergeCell ref="D112:AU113"/>
    <mergeCell ref="B114:C115"/>
    <mergeCell ref="D114:AU115"/>
    <mergeCell ref="B116:C117"/>
    <mergeCell ref="D116:AU117"/>
    <mergeCell ref="B118:C119"/>
    <mergeCell ref="D118:AU119"/>
    <mergeCell ref="A120:AV120"/>
  </mergeCells>
  <conditionalFormatting sqref="Z16:AA17">
    <cfRule type="cellIs" dxfId="130" priority="3" operator="equal">
      <formula>0</formula>
    </cfRule>
  </conditionalFormatting>
  <conditionalFormatting sqref="Z16:AA17">
    <cfRule type="cellIs" dxfId="129" priority="4" operator="equal">
      <formula>"oui"</formula>
    </cfRule>
  </conditionalFormatting>
  <conditionalFormatting sqref="AJ16:AK17">
    <cfRule type="cellIs" dxfId="128" priority="5" operator="equal">
      <formula>0</formula>
    </cfRule>
  </conditionalFormatting>
  <conditionalFormatting sqref="AJ16:AK17">
    <cfRule type="cellIs" dxfId="127" priority="6" operator="equal">
      <formula>"oui"</formula>
    </cfRule>
  </conditionalFormatting>
  <conditionalFormatting sqref="AT16:AU17">
    <cfRule type="cellIs" dxfId="126" priority="7" operator="equal">
      <formula>0</formula>
    </cfRule>
  </conditionalFormatting>
  <conditionalFormatting sqref="AT16:AU17">
    <cfRule type="cellIs" dxfId="125" priority="8" operator="equal">
      <formula>"oui"</formula>
    </cfRule>
  </conditionalFormatting>
  <conditionalFormatting sqref="AB26:AG27">
    <cfRule type="cellIs" dxfId="124" priority="9" operator="equal">
      <formula>0</formula>
    </cfRule>
  </conditionalFormatting>
  <conditionalFormatting sqref="B8">
    <cfRule type="cellIs" dxfId="123" priority="12" operator="equal">
      <formula>0</formula>
    </cfRule>
  </conditionalFormatting>
  <conditionalFormatting sqref="D43:AU58">
    <cfRule type="expression" dxfId="122" priority="13">
      <formula>$D$43=0</formula>
    </cfRule>
  </conditionalFormatting>
  <conditionalFormatting sqref="D86:AU101">
    <cfRule type="expression" dxfId="121" priority="15">
      <formula>$D$86=0</formula>
    </cfRule>
  </conditionalFormatting>
  <conditionalFormatting sqref="D104:AU119">
    <cfRule type="expression" dxfId="120" priority="16">
      <formula>$D$104=0</formula>
    </cfRule>
  </conditionalFormatting>
  <conditionalFormatting sqref="AT26">
    <cfRule type="cellIs" dxfId="119" priority="17" operator="equal">
      <formula>0</formula>
    </cfRule>
  </conditionalFormatting>
  <conditionalFormatting sqref="AT26">
    <cfRule type="cellIs" dxfId="118" priority="18" operator="equal">
      <formula>"oui"</formula>
    </cfRule>
  </conditionalFormatting>
  <conditionalFormatting sqref="AP26">
    <cfRule type="cellIs" dxfId="117" priority="19" operator="equal">
      <formula>0</formula>
    </cfRule>
  </conditionalFormatting>
  <conditionalFormatting sqref="AP26">
    <cfRule type="cellIs" dxfId="116" priority="20" operator="equal">
      <formula>"oui"</formula>
    </cfRule>
  </conditionalFormatting>
  <conditionalFormatting sqref="D75">
    <cfRule type="cellIs" dxfId="115" priority="21" operator="equal">
      <formula>0</formula>
    </cfRule>
  </conditionalFormatting>
  <conditionalFormatting sqref="D75">
    <cfRule type="expression" dxfId="114" priority="22">
      <formula>$D$61=0</formula>
    </cfRule>
  </conditionalFormatting>
  <conditionalFormatting sqref="AT20:AU21">
    <cfRule type="cellIs" dxfId="113" priority="23" operator="equal">
      <formula>0</formula>
    </cfRule>
  </conditionalFormatting>
  <conditionalFormatting sqref="AT20:AU21">
    <cfRule type="cellIs" dxfId="112" priority="24" operator="equal">
      <formula>"oui"</formula>
    </cfRule>
  </conditionalFormatting>
  <conditionalFormatting sqref="Z20:AA21">
    <cfRule type="cellIs" dxfId="111" priority="25" operator="equal">
      <formula>0</formula>
    </cfRule>
  </conditionalFormatting>
  <conditionalFormatting sqref="Z20:AA21">
    <cfRule type="cellIs" dxfId="110" priority="26" operator="equal">
      <formula>"oui"</formula>
    </cfRule>
  </conditionalFormatting>
  <dataValidations count="2">
    <dataValidation type="whole" allowBlank="1" showInputMessage="1" showErrorMessage="1" sqref="AP26 AT26" xr:uid="{00000000-0002-0000-0600-000000000000}">
      <formula1>0</formula1>
      <formula2>500</formula2>
    </dataValidation>
    <dataValidation type="list" allowBlank="1" showInputMessage="1" showErrorMessage="1" sqref="Z16:AA17 AJ16:AK17 AT16:AU17 AT20:AU21 Z20:AA21" xr:uid="{00000000-0002-0000-0600-000001000000}">
      <formula1>"oui,nom"</formula1>
    </dataValidation>
  </dataValidations>
  <hyperlinks>
    <hyperlink ref="AN121" location="Couverture_territoriale!Zone_d_impression" display="précédent" xr:uid="{00000000-0004-0000-0600-000000000000}"/>
    <hyperlink ref="AS121" location="'Mise en oeuvre'!Zone_d_impression" display="suivant" xr:uid="{00000000-0004-0000-0600-000001000000}"/>
  </hyperlinks>
  <pageMargins left="0.70833333333333304" right="0.70833333333333304" top="0.74791666666666701" bottom="0.74791666666666701" header="0.51180555555555496" footer="0.51180555555555496"/>
  <pageSetup paperSize="0" scale="0" firstPageNumber="0" orientation="portrait" usePrinterDefaults="0" horizontalDpi="0" verticalDpi="0" copie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K91"/>
  <sheetViews>
    <sheetView topLeftCell="A32" zoomScale="85" zoomScaleNormal="85" workbookViewId="0">
      <selection activeCell="M31" sqref="L31:M32"/>
    </sheetView>
  </sheetViews>
  <sheetFormatPr baseColWidth="10" defaultColWidth="9.140625" defaultRowHeight="15" x14ac:dyDescent="0.25"/>
  <cols>
    <col min="1" max="5" width="18.85546875" style="87"/>
    <col min="6" max="6" width="34.7109375" style="88"/>
    <col min="7" max="7" width="22.7109375" style="197" bestFit="1" customWidth="1"/>
    <col min="8" max="8" width="8.85546875" style="197" bestFit="1" customWidth="1"/>
    <col min="9" max="9" width="18.85546875" style="215"/>
    <col min="10" max="1025" width="18.85546875" style="87"/>
  </cols>
  <sheetData>
    <row r="1" spans="1:9" ht="20.25" customHeight="1" x14ac:dyDescent="0.25">
      <c r="A1" s="2" t="s">
        <v>473</v>
      </c>
      <c r="B1" s="2" t="s">
        <v>474</v>
      </c>
      <c r="C1" s="2" t="s">
        <v>475</v>
      </c>
      <c r="D1" s="2" t="s">
        <v>476</v>
      </c>
      <c r="E1" s="89" t="s">
        <v>477</v>
      </c>
      <c r="F1" s="89" t="s">
        <v>478</v>
      </c>
      <c r="G1" s="173" t="s">
        <v>479</v>
      </c>
      <c r="H1" s="174"/>
    </row>
    <row r="2" spans="1:9" ht="20.25" customHeight="1" x14ac:dyDescent="0.25">
      <c r="A2" s="1" t="str">
        <f>CONCATENATE(Identification!J5,"0101")</f>
        <v>20200101</v>
      </c>
      <c r="B2" s="1">
        <f>Identification!N26</f>
        <v>0</v>
      </c>
      <c r="C2" s="1">
        <f>Identification!B10</f>
        <v>0</v>
      </c>
      <c r="D2" s="1" t="e">
        <f t="shared" ref="D2:D33" si="0">CONCATENATE($G$3,$G$5)</f>
        <v>#REF!</v>
      </c>
      <c r="E2" s="90" t="s">
        <v>480</v>
      </c>
      <c r="F2" s="91" t="s">
        <v>481</v>
      </c>
      <c r="G2" s="175">
        <f>Identification!N26</f>
        <v>0</v>
      </c>
      <c r="H2" s="174"/>
    </row>
    <row r="3" spans="1:9" ht="20.25" customHeight="1" x14ac:dyDescent="0.25">
      <c r="A3" s="1" t="str">
        <f t="shared" ref="A3:A34" si="1">A2</f>
        <v>20200101</v>
      </c>
      <c r="B3" s="1">
        <f t="shared" ref="B3:B34" si="2">B2</f>
        <v>0</v>
      </c>
      <c r="C3" s="1">
        <f t="shared" ref="C3:C34" si="3">C2</f>
        <v>0</v>
      </c>
      <c r="D3" s="1" t="e">
        <f t="shared" si="0"/>
        <v>#REF!</v>
      </c>
      <c r="E3" s="90" t="s">
        <v>480</v>
      </c>
      <c r="F3" s="92" t="s">
        <v>482</v>
      </c>
      <c r="G3" s="176" t="e">
        <f>VLOOKUP(G2,[1]!Tableau1[#All],2,0)</f>
        <v>#REF!</v>
      </c>
      <c r="H3" s="174"/>
    </row>
    <row r="4" spans="1:9" ht="20.25" customHeight="1" x14ac:dyDescent="0.25">
      <c r="A4" s="1" t="str">
        <f t="shared" si="1"/>
        <v>20200101</v>
      </c>
      <c r="B4" s="1">
        <f t="shared" si="2"/>
        <v>0</v>
      </c>
      <c r="C4" s="1">
        <f t="shared" si="3"/>
        <v>0</v>
      </c>
      <c r="D4" s="1" t="e">
        <f t="shared" si="0"/>
        <v>#REF!</v>
      </c>
      <c r="E4" s="90" t="s">
        <v>480</v>
      </c>
      <c r="F4" s="91" t="s">
        <v>483</v>
      </c>
      <c r="G4" s="175">
        <f>Identification!B10</f>
        <v>0</v>
      </c>
      <c r="H4" s="174"/>
    </row>
    <row r="5" spans="1:9" ht="20.25" customHeight="1" x14ac:dyDescent="0.25">
      <c r="A5" s="1" t="str">
        <f t="shared" si="1"/>
        <v>20200101</v>
      </c>
      <c r="B5" s="1">
        <f t="shared" si="2"/>
        <v>0</v>
      </c>
      <c r="C5" s="1">
        <f t="shared" si="3"/>
        <v>0</v>
      </c>
      <c r="D5" s="1" t="e">
        <f t="shared" si="0"/>
        <v>#REF!</v>
      </c>
      <c r="E5" s="90" t="s">
        <v>480</v>
      </c>
      <c r="F5" s="92" t="s">
        <v>484</v>
      </c>
      <c r="G5" s="176" t="e">
        <f>VLOOKUP(G4,[1]Projets!$A:$D,2,0)</f>
        <v>#N/A</v>
      </c>
      <c r="H5" s="174"/>
    </row>
    <row r="6" spans="1:9" ht="20.25" customHeight="1" x14ac:dyDescent="0.25">
      <c r="A6" s="1" t="str">
        <f t="shared" si="1"/>
        <v>20200101</v>
      </c>
      <c r="B6" s="1">
        <f t="shared" si="2"/>
        <v>0</v>
      </c>
      <c r="C6" s="1">
        <f t="shared" si="3"/>
        <v>0</v>
      </c>
      <c r="D6" s="1" t="e">
        <f t="shared" si="0"/>
        <v>#REF!</v>
      </c>
      <c r="E6" s="90" t="s">
        <v>480</v>
      </c>
      <c r="F6" s="91" t="s">
        <v>485</v>
      </c>
      <c r="G6" s="175">
        <f>Identification!R17</f>
        <v>0</v>
      </c>
      <c r="H6" s="177"/>
    </row>
    <row r="7" spans="1:9" ht="20.25" customHeight="1" x14ac:dyDescent="0.25">
      <c r="A7" s="1" t="str">
        <f t="shared" si="1"/>
        <v>20200101</v>
      </c>
      <c r="B7" s="1">
        <f t="shared" si="2"/>
        <v>0</v>
      </c>
      <c r="C7" s="1">
        <f t="shared" si="3"/>
        <v>0</v>
      </c>
      <c r="D7" s="1" t="e">
        <f t="shared" si="0"/>
        <v>#REF!</v>
      </c>
      <c r="E7" s="90" t="s">
        <v>480</v>
      </c>
      <c r="F7" s="91" t="s">
        <v>486</v>
      </c>
      <c r="G7" s="175">
        <f>Identification!AE17</f>
        <v>0</v>
      </c>
      <c r="H7" s="174"/>
    </row>
    <row r="8" spans="1:9" ht="20.25" customHeight="1" x14ac:dyDescent="0.25">
      <c r="A8" s="1" t="str">
        <f t="shared" si="1"/>
        <v>20200101</v>
      </c>
      <c r="B8" s="1">
        <f t="shared" si="2"/>
        <v>0</v>
      </c>
      <c r="C8" s="1">
        <f t="shared" si="3"/>
        <v>0</v>
      </c>
      <c r="D8" s="1" t="e">
        <f t="shared" si="0"/>
        <v>#REF!</v>
      </c>
      <c r="E8" s="90" t="s">
        <v>480</v>
      </c>
      <c r="F8" s="91" t="s">
        <v>487</v>
      </c>
      <c r="G8" s="175">
        <f>Identification!J5</f>
        <v>2020</v>
      </c>
      <c r="H8" s="174"/>
    </row>
    <row r="9" spans="1:9" ht="20.25" customHeight="1" x14ac:dyDescent="0.25">
      <c r="A9" s="1" t="str">
        <f t="shared" si="1"/>
        <v>20200101</v>
      </c>
      <c r="B9" s="1">
        <f t="shared" si="2"/>
        <v>0</v>
      </c>
      <c r="C9" s="1">
        <f t="shared" si="3"/>
        <v>0</v>
      </c>
      <c r="D9" s="1" t="e">
        <f t="shared" si="0"/>
        <v>#REF!</v>
      </c>
      <c r="E9" s="90" t="s">
        <v>480</v>
      </c>
      <c r="F9" s="91" t="s">
        <v>488</v>
      </c>
      <c r="G9" s="175">
        <f>YEAR(Identification!AE17)</f>
        <v>1900</v>
      </c>
      <c r="H9" s="174"/>
    </row>
    <row r="10" spans="1:9" ht="20.25" customHeight="1" x14ac:dyDescent="0.25">
      <c r="A10" s="1" t="str">
        <f t="shared" si="1"/>
        <v>20200101</v>
      </c>
      <c r="B10" s="1">
        <f t="shared" si="2"/>
        <v>0</v>
      </c>
      <c r="C10" s="1">
        <f t="shared" si="3"/>
        <v>0</v>
      </c>
      <c r="D10" s="1" t="e">
        <f t="shared" si="0"/>
        <v>#REF!</v>
      </c>
      <c r="E10" s="90" t="s">
        <v>480</v>
      </c>
      <c r="F10" s="91" t="s">
        <v>489</v>
      </c>
      <c r="G10" s="175">
        <f>Identification!AQ17</f>
        <v>1</v>
      </c>
      <c r="H10" s="174"/>
    </row>
    <row r="11" spans="1:9" ht="20.25" customHeight="1" thickBot="1" x14ac:dyDescent="0.3">
      <c r="A11" s="1" t="str">
        <f t="shared" si="1"/>
        <v>20200101</v>
      </c>
      <c r="B11" s="1">
        <f t="shared" si="2"/>
        <v>0</v>
      </c>
      <c r="C11" s="1">
        <f t="shared" si="3"/>
        <v>0</v>
      </c>
      <c r="D11" s="1" t="e">
        <f t="shared" si="0"/>
        <v>#REF!</v>
      </c>
      <c r="E11" s="90" t="s">
        <v>480</v>
      </c>
      <c r="F11" s="93" t="s">
        <v>490</v>
      </c>
      <c r="G11" s="178">
        <f>IF(Identification!AQ20=0,1,Identification!AQ20)</f>
        <v>1</v>
      </c>
      <c r="H11" s="174"/>
    </row>
    <row r="12" spans="1:9" ht="20.25" customHeight="1" thickBot="1" x14ac:dyDescent="0.3">
      <c r="A12" s="1" t="str">
        <f t="shared" si="1"/>
        <v>20200101</v>
      </c>
      <c r="B12" s="1">
        <f t="shared" si="2"/>
        <v>0</v>
      </c>
      <c r="C12" s="1">
        <f t="shared" si="3"/>
        <v>0</v>
      </c>
      <c r="D12" s="1" t="e">
        <f t="shared" si="0"/>
        <v>#REF!</v>
      </c>
      <c r="E12" s="94" t="s">
        <v>491</v>
      </c>
      <c r="F12" s="95" t="str">
        <f>Thématiques!D19</f>
        <v>Nutrition</v>
      </c>
      <c r="G12" s="179">
        <f>IF(Thématiques!N19="oui",1,0)</f>
        <v>0</v>
      </c>
      <c r="H12" s="214">
        <f>SUM(G12:G23)</f>
        <v>0</v>
      </c>
      <c r="I12" s="216" t="str">
        <f>IF(G12=1,CONCATENATE(F12," - "),"")</f>
        <v/>
      </c>
    </row>
    <row r="13" spans="1:9" ht="20.25" customHeight="1" x14ac:dyDescent="0.25">
      <c r="A13" s="1" t="str">
        <f t="shared" si="1"/>
        <v>20200101</v>
      </c>
      <c r="B13" s="1">
        <f t="shared" si="2"/>
        <v>0</v>
      </c>
      <c r="C13" s="1">
        <f t="shared" si="3"/>
        <v>0</v>
      </c>
      <c r="D13" s="1" t="e">
        <f t="shared" si="0"/>
        <v>#REF!</v>
      </c>
      <c r="E13" s="94" t="s">
        <v>491</v>
      </c>
      <c r="F13" s="97" t="str">
        <f>Thématiques!D21</f>
        <v>Mémoire</v>
      </c>
      <c r="G13" s="180">
        <f>IF(Thématiques!N21="oui",1,0)</f>
        <v>0</v>
      </c>
      <c r="H13" s="181"/>
      <c r="I13" s="217" t="str">
        <f t="shared" ref="I13:I33" si="4">IF(G13=1,CONCATENATE(F13," - "),"")</f>
        <v/>
      </c>
    </row>
    <row r="14" spans="1:9" ht="20.25" customHeight="1" x14ac:dyDescent="0.25">
      <c r="A14" s="1" t="str">
        <f t="shared" si="1"/>
        <v>20200101</v>
      </c>
      <c r="B14" s="1">
        <f t="shared" si="2"/>
        <v>0</v>
      </c>
      <c r="C14" s="1">
        <f t="shared" si="3"/>
        <v>0</v>
      </c>
      <c r="D14" s="1" t="e">
        <f t="shared" si="0"/>
        <v>#REF!</v>
      </c>
      <c r="E14" s="94" t="s">
        <v>491</v>
      </c>
      <c r="F14" s="97" t="str">
        <f>Thématiques!D23</f>
        <v>Sommeil</v>
      </c>
      <c r="G14" s="180">
        <f>IF(Thématiques!N23="oui",1,0)</f>
        <v>0</v>
      </c>
      <c r="H14" s="181"/>
      <c r="I14" s="217" t="str">
        <f t="shared" si="4"/>
        <v/>
      </c>
    </row>
    <row r="15" spans="1:9" ht="20.25" customHeight="1" x14ac:dyDescent="0.25">
      <c r="A15" s="1" t="str">
        <f t="shared" si="1"/>
        <v>20200101</v>
      </c>
      <c r="B15" s="1">
        <f t="shared" si="2"/>
        <v>0</v>
      </c>
      <c r="C15" s="1">
        <f t="shared" si="3"/>
        <v>0</v>
      </c>
      <c r="D15" s="1" t="e">
        <f t="shared" si="0"/>
        <v>#REF!</v>
      </c>
      <c r="E15" s="94" t="s">
        <v>491</v>
      </c>
      <c r="F15" s="97" t="str">
        <f>Thématiques!D25</f>
        <v>Activités physiques</v>
      </c>
      <c r="G15" s="180">
        <f>IF(Thématiques!N25="oui",1,0)</f>
        <v>0</v>
      </c>
      <c r="H15" s="181"/>
      <c r="I15" s="217" t="str">
        <f t="shared" si="4"/>
        <v/>
      </c>
    </row>
    <row r="16" spans="1:9" ht="20.25" customHeight="1" x14ac:dyDescent="0.25">
      <c r="A16" s="1" t="str">
        <f t="shared" si="1"/>
        <v>20200101</v>
      </c>
      <c r="B16" s="1">
        <f t="shared" si="2"/>
        <v>0</v>
      </c>
      <c r="C16" s="1">
        <f t="shared" si="3"/>
        <v>0</v>
      </c>
      <c r="D16" s="1" t="e">
        <f t="shared" si="0"/>
        <v>#REF!</v>
      </c>
      <c r="E16" s="94" t="s">
        <v>491</v>
      </c>
      <c r="F16" s="97" t="str">
        <f>Thématiques!D27</f>
        <v>Equilibre &amp; prévention des chutes</v>
      </c>
      <c r="G16" s="180">
        <f>IF(Thématiques!N27="oui",1,0)</f>
        <v>0</v>
      </c>
      <c r="H16" s="181"/>
      <c r="I16" s="217" t="str">
        <f t="shared" si="4"/>
        <v/>
      </c>
    </row>
    <row r="17" spans="1:9" ht="20.25" customHeight="1" x14ac:dyDescent="0.25">
      <c r="A17" s="1" t="str">
        <f t="shared" si="1"/>
        <v>20200101</v>
      </c>
      <c r="B17" s="1">
        <f t="shared" si="2"/>
        <v>0</v>
      </c>
      <c r="C17" s="1">
        <f t="shared" si="3"/>
        <v>0</v>
      </c>
      <c r="D17" s="1" t="e">
        <f t="shared" si="0"/>
        <v>#REF!</v>
      </c>
      <c r="E17" s="94" t="s">
        <v>491</v>
      </c>
      <c r="F17" s="97" t="str">
        <f>Thématiques!D29</f>
        <v>Bien-être et estime de soi</v>
      </c>
      <c r="G17" s="180">
        <f>IF(Thématiques!N29="oui",1,0)</f>
        <v>0</v>
      </c>
      <c r="H17" s="181"/>
      <c r="I17" s="217" t="str">
        <f t="shared" si="4"/>
        <v/>
      </c>
    </row>
    <row r="18" spans="1:9" ht="20.25" customHeight="1" x14ac:dyDescent="0.25">
      <c r="A18" s="1" t="str">
        <f t="shared" si="1"/>
        <v>20200101</v>
      </c>
      <c r="B18" s="1">
        <f t="shared" si="2"/>
        <v>0</v>
      </c>
      <c r="C18" s="1">
        <f t="shared" si="3"/>
        <v>0</v>
      </c>
      <c r="D18" s="1" t="e">
        <f t="shared" si="0"/>
        <v>#REF!</v>
      </c>
      <c r="E18" s="94" t="s">
        <v>491</v>
      </c>
      <c r="F18" s="97" t="str">
        <f>Thématiques!D31</f>
        <v>Bien vivre sa retraite</v>
      </c>
      <c r="G18" s="180">
        <f>IF(Thématiques!N31="oui",1,0)</f>
        <v>0</v>
      </c>
      <c r="H18" s="181"/>
      <c r="I18" s="217" t="str">
        <f t="shared" si="4"/>
        <v/>
      </c>
    </row>
    <row r="19" spans="1:9" ht="20.25" customHeight="1" x14ac:dyDescent="0.25">
      <c r="A19" s="1" t="str">
        <f t="shared" si="1"/>
        <v>20200101</v>
      </c>
      <c r="B19" s="1">
        <f t="shared" si="2"/>
        <v>0</v>
      </c>
      <c r="C19" s="1">
        <f t="shared" si="3"/>
        <v>0</v>
      </c>
      <c r="D19" s="1" t="e">
        <f t="shared" si="0"/>
        <v>#REF!</v>
      </c>
      <c r="E19" s="94" t="s">
        <v>491</v>
      </c>
      <c r="F19" s="97" t="str">
        <f>Thématiques!D33</f>
        <v>Usage des médicaments</v>
      </c>
      <c r="G19" s="180">
        <f>IF(Thématiques!N33="oui",1,0)</f>
        <v>0</v>
      </c>
      <c r="H19" s="181"/>
      <c r="I19" s="217" t="str">
        <f t="shared" si="4"/>
        <v/>
      </c>
    </row>
    <row r="20" spans="1:9" ht="20.25" customHeight="1" x14ac:dyDescent="0.25">
      <c r="A20" s="1" t="str">
        <f t="shared" si="1"/>
        <v>20200101</v>
      </c>
      <c r="B20" s="1">
        <f t="shared" si="2"/>
        <v>0</v>
      </c>
      <c r="C20" s="1">
        <f t="shared" si="3"/>
        <v>0</v>
      </c>
      <c r="D20" s="1" t="e">
        <f t="shared" si="0"/>
        <v>#REF!</v>
      </c>
      <c r="E20" s="94" t="s">
        <v>491</v>
      </c>
      <c r="F20" s="97" t="str">
        <f>Thématiques!D35</f>
        <v>Accompagnement des personnes souffrant de troubles cognitifs</v>
      </c>
      <c r="G20" s="180">
        <f>IF(Thématiques!N35="oui",1,0)</f>
        <v>0</v>
      </c>
      <c r="H20" s="181"/>
      <c r="I20" s="217" t="str">
        <f t="shared" si="4"/>
        <v/>
      </c>
    </row>
    <row r="21" spans="1:9" ht="20.25" customHeight="1" x14ac:dyDescent="0.25">
      <c r="A21" s="1" t="str">
        <f t="shared" si="1"/>
        <v>20200101</v>
      </c>
      <c r="B21" s="1">
        <f t="shared" si="2"/>
        <v>0</v>
      </c>
      <c r="C21" s="1">
        <f t="shared" si="3"/>
        <v>0</v>
      </c>
      <c r="D21" s="1" t="e">
        <f t="shared" si="0"/>
        <v>#REF!</v>
      </c>
      <c r="E21" s="94" t="s">
        <v>491</v>
      </c>
      <c r="F21" s="97" t="str">
        <f>Thématiques!D37</f>
        <v>Déficiences sensorielles liées à l’âge</v>
      </c>
      <c r="G21" s="180">
        <f>IF(Thématiques!N37="oui",1,0)</f>
        <v>0</v>
      </c>
      <c r="H21" s="181"/>
      <c r="I21" s="217" t="str">
        <f t="shared" si="4"/>
        <v/>
      </c>
    </row>
    <row r="22" spans="1:9" ht="20.25" customHeight="1" x14ac:dyDescent="0.25">
      <c r="A22" s="1" t="str">
        <f t="shared" si="1"/>
        <v>20200101</v>
      </c>
      <c r="B22" s="1">
        <f t="shared" si="2"/>
        <v>0</v>
      </c>
      <c r="C22" s="1">
        <f t="shared" si="3"/>
        <v>0</v>
      </c>
      <c r="D22" s="1" t="e">
        <f t="shared" si="0"/>
        <v>#REF!</v>
      </c>
      <c r="E22" s="94" t="s">
        <v>491</v>
      </c>
      <c r="F22" s="97" t="str">
        <f>Thématiques!D39</f>
        <v>Souffrance psychique et repérage de la crise suicidaire</v>
      </c>
      <c r="G22" s="180">
        <f>IF(Thématiques!N39="oui",1,0)</f>
        <v>0</v>
      </c>
      <c r="H22" s="181"/>
      <c r="I22" s="217" t="str">
        <f t="shared" si="4"/>
        <v/>
      </c>
    </row>
    <row r="23" spans="1:9" ht="20.25" customHeight="1" thickBot="1" x14ac:dyDescent="0.3">
      <c r="A23" s="1" t="str">
        <f t="shared" si="1"/>
        <v>20200101</v>
      </c>
      <c r="B23" s="1">
        <f t="shared" si="2"/>
        <v>0</v>
      </c>
      <c r="C23" s="1">
        <f t="shared" si="3"/>
        <v>0</v>
      </c>
      <c r="D23" s="1" t="e">
        <f t="shared" si="0"/>
        <v>#REF!</v>
      </c>
      <c r="E23" s="94" t="s">
        <v>491</v>
      </c>
      <c r="F23" s="99" t="str">
        <f>Thématiques!D41</f>
        <v>Accès aux soins bucco-dentaires</v>
      </c>
      <c r="G23" s="182">
        <f>IF(Thématiques!N41="oui",1,0)</f>
        <v>0</v>
      </c>
      <c r="H23" s="181"/>
      <c r="I23" s="217" t="str">
        <f t="shared" si="4"/>
        <v/>
      </c>
    </row>
    <row r="24" spans="1:9" ht="20.25" customHeight="1" thickBot="1" x14ac:dyDescent="0.3">
      <c r="A24" s="1" t="str">
        <f t="shared" si="1"/>
        <v>20200101</v>
      </c>
      <c r="B24" s="1">
        <f t="shared" si="2"/>
        <v>0</v>
      </c>
      <c r="C24" s="1">
        <f t="shared" si="3"/>
        <v>0</v>
      </c>
      <c r="D24" s="1" t="e">
        <f t="shared" si="0"/>
        <v>#REF!</v>
      </c>
      <c r="E24" s="94" t="s">
        <v>491</v>
      </c>
      <c r="F24" s="95" t="str">
        <f>Thématiques!S19</f>
        <v>Maintien et développement de la mobilité</v>
      </c>
      <c r="G24" s="179">
        <f>IF(Thématiques!AC19="oui",1,0)</f>
        <v>0</v>
      </c>
      <c r="H24" s="214">
        <f>SUM(G24:G29)</f>
        <v>0</v>
      </c>
      <c r="I24" s="217" t="str">
        <f t="shared" si="4"/>
        <v/>
      </c>
    </row>
    <row r="25" spans="1:9" ht="20.25" customHeight="1" x14ac:dyDescent="0.25">
      <c r="A25" s="1" t="str">
        <f t="shared" si="1"/>
        <v>20200101</v>
      </c>
      <c r="B25" s="1">
        <f t="shared" si="2"/>
        <v>0</v>
      </c>
      <c r="C25" s="1">
        <f t="shared" si="3"/>
        <v>0</v>
      </c>
      <c r="D25" s="1" t="e">
        <f t="shared" si="0"/>
        <v>#REF!</v>
      </c>
      <c r="E25" s="94" t="s">
        <v>491</v>
      </c>
      <c r="F25" s="97" t="str">
        <f>Thématiques!S21</f>
        <v>Lutte contre l’isolement</v>
      </c>
      <c r="G25" s="180">
        <f>IF(Thématiques!AC21="oui",1,0)</f>
        <v>0</v>
      </c>
      <c r="H25" s="181"/>
      <c r="I25" s="217" t="str">
        <f t="shared" si="4"/>
        <v/>
      </c>
    </row>
    <row r="26" spans="1:9" ht="20.25" customHeight="1" x14ac:dyDescent="0.25">
      <c r="A26" s="1" t="str">
        <f t="shared" si="1"/>
        <v>20200101</v>
      </c>
      <c r="B26" s="1">
        <f t="shared" si="2"/>
        <v>0</v>
      </c>
      <c r="C26" s="1">
        <f t="shared" si="3"/>
        <v>0</v>
      </c>
      <c r="D26" s="1" t="e">
        <f t="shared" si="0"/>
        <v>#REF!</v>
      </c>
      <c r="E26" s="94" t="s">
        <v>491</v>
      </c>
      <c r="F26" s="97" t="str">
        <f>Thématiques!S23</f>
        <v>Echanges intergénérationnels</v>
      </c>
      <c r="G26" s="180">
        <f>IF(Thématiques!AC23="oui",1,0)</f>
        <v>0</v>
      </c>
      <c r="H26" s="181"/>
      <c r="I26" s="217" t="str">
        <f t="shared" si="4"/>
        <v/>
      </c>
    </row>
    <row r="27" spans="1:9" ht="20.25" customHeight="1" x14ac:dyDescent="0.25">
      <c r="A27" s="1" t="str">
        <f t="shared" si="1"/>
        <v>20200101</v>
      </c>
      <c r="B27" s="1">
        <f t="shared" si="2"/>
        <v>0</v>
      </c>
      <c r="C27" s="1">
        <f t="shared" si="3"/>
        <v>0</v>
      </c>
      <c r="D27" s="1" t="e">
        <f t="shared" si="0"/>
        <v>#REF!</v>
      </c>
      <c r="E27" s="94" t="s">
        <v>491</v>
      </c>
      <c r="F27" s="97" t="str">
        <f>Thématiques!S25</f>
        <v>Maintien des liens sociaux, inclusion sociale</v>
      </c>
      <c r="G27" s="180">
        <f>IF(Thématiques!AC25="oui",1,0)</f>
        <v>0</v>
      </c>
      <c r="H27" s="181"/>
      <c r="I27" s="217" t="str">
        <f t="shared" si="4"/>
        <v/>
      </c>
    </row>
    <row r="28" spans="1:9" ht="20.25" customHeight="1" x14ac:dyDescent="0.25">
      <c r="A28" s="1" t="str">
        <f t="shared" si="1"/>
        <v>20200101</v>
      </c>
      <c r="B28" s="1">
        <f t="shared" si="2"/>
        <v>0</v>
      </c>
      <c r="C28" s="1">
        <f t="shared" si="3"/>
        <v>0</v>
      </c>
      <c r="D28" s="1" t="e">
        <f t="shared" si="0"/>
        <v>#REF!</v>
      </c>
      <c r="E28" s="94" t="s">
        <v>491</v>
      </c>
      <c r="F28" s="97" t="str">
        <f>Thématiques!S27</f>
        <v>Numérique</v>
      </c>
      <c r="G28" s="180">
        <f>IF(Thématiques!AC27="oui",1,0)</f>
        <v>0</v>
      </c>
      <c r="H28" s="181"/>
      <c r="I28" s="217" t="str">
        <f t="shared" si="4"/>
        <v/>
      </c>
    </row>
    <row r="29" spans="1:9" ht="20.25" customHeight="1" thickBot="1" x14ac:dyDescent="0.3">
      <c r="A29" s="1" t="str">
        <f t="shared" si="1"/>
        <v>20200101</v>
      </c>
      <c r="B29" s="1">
        <f t="shared" si="2"/>
        <v>0</v>
      </c>
      <c r="C29" s="1">
        <f t="shared" si="3"/>
        <v>0</v>
      </c>
      <c r="D29" s="1" t="e">
        <f t="shared" si="0"/>
        <v>#REF!</v>
      </c>
      <c r="E29" s="94" t="s">
        <v>491</v>
      </c>
      <c r="F29" s="99" t="str">
        <f>Thématiques!S29</f>
        <v>Bienvenue à la retraite</v>
      </c>
      <c r="G29" s="183">
        <f>IF(Thématiques!AC29="oui",1,0)</f>
        <v>0</v>
      </c>
      <c r="H29" s="181"/>
      <c r="I29" s="217" t="str">
        <f t="shared" si="4"/>
        <v/>
      </c>
    </row>
    <row r="30" spans="1:9" ht="20.25" customHeight="1" thickBot="1" x14ac:dyDescent="0.3">
      <c r="A30" s="1" t="str">
        <f t="shared" si="1"/>
        <v>20200101</v>
      </c>
      <c r="B30" s="1">
        <f t="shared" si="2"/>
        <v>0</v>
      </c>
      <c r="C30" s="1">
        <f t="shared" si="3"/>
        <v>0</v>
      </c>
      <c r="D30" s="1" t="e">
        <f t="shared" si="0"/>
        <v>#REF!</v>
      </c>
      <c r="E30" s="94" t="s">
        <v>491</v>
      </c>
      <c r="F30" s="101" t="str">
        <f>Thématiques!S35</f>
        <v>Soutien aux aidants</v>
      </c>
      <c r="G30" s="184">
        <f>IF(Thématiques!AC35="oui",1,0)</f>
        <v>0</v>
      </c>
      <c r="H30" s="185"/>
      <c r="I30" s="217" t="str">
        <f t="shared" si="4"/>
        <v/>
      </c>
    </row>
    <row r="31" spans="1:9" ht="20.25" customHeight="1" thickBot="1" x14ac:dyDescent="0.3">
      <c r="A31" s="1" t="str">
        <f t="shared" si="1"/>
        <v>20200101</v>
      </c>
      <c r="B31" s="1">
        <f t="shared" si="2"/>
        <v>0</v>
      </c>
      <c r="C31" s="1">
        <f t="shared" si="3"/>
        <v>0</v>
      </c>
      <c r="D31" s="1" t="e">
        <f t="shared" si="0"/>
        <v>#REF!</v>
      </c>
      <c r="E31" s="94" t="s">
        <v>491</v>
      </c>
      <c r="F31" s="102" t="str">
        <f>Thématiques!AH19</f>
        <v>Accès aux droits</v>
      </c>
      <c r="G31" s="186">
        <f>IF(Thématiques!AR19="oui",1,0)</f>
        <v>0</v>
      </c>
      <c r="H31" s="214">
        <f>G31+G32+G33</f>
        <v>0</v>
      </c>
      <c r="I31" s="217" t="str">
        <f t="shared" si="4"/>
        <v/>
      </c>
    </row>
    <row r="32" spans="1:9" ht="20.25" customHeight="1" x14ac:dyDescent="0.25">
      <c r="A32" s="1" t="str">
        <f t="shared" si="1"/>
        <v>20200101</v>
      </c>
      <c r="B32" s="1">
        <f t="shared" si="2"/>
        <v>0</v>
      </c>
      <c r="C32" s="1">
        <f t="shared" si="3"/>
        <v>0</v>
      </c>
      <c r="D32" s="1" t="e">
        <f t="shared" si="0"/>
        <v>#REF!</v>
      </c>
      <c r="E32" s="94" t="s">
        <v>491</v>
      </c>
      <c r="F32" s="97" t="str">
        <f>Thématiques!AH21</f>
        <v>Sécurité routière</v>
      </c>
      <c r="G32" s="186">
        <f>IF(Thématiques!AR21="oui",1,0)</f>
        <v>0</v>
      </c>
      <c r="H32" s="185"/>
      <c r="I32" s="217" t="str">
        <f t="shared" si="4"/>
        <v/>
      </c>
    </row>
    <row r="33" spans="1:9" ht="20.25" customHeight="1" thickBot="1" x14ac:dyDescent="0.3">
      <c r="A33" s="1" t="str">
        <f t="shared" si="1"/>
        <v>20200101</v>
      </c>
      <c r="B33" s="1">
        <f t="shared" si="2"/>
        <v>0</v>
      </c>
      <c r="C33" s="1">
        <f t="shared" si="3"/>
        <v>0</v>
      </c>
      <c r="D33" s="1" t="e">
        <f t="shared" si="0"/>
        <v>#REF!</v>
      </c>
      <c r="E33" s="103" t="s">
        <v>491</v>
      </c>
      <c r="F33" s="104" t="str">
        <f>Thématiques!AH23</f>
        <v>Information collective sur l’adaptation du logement</v>
      </c>
      <c r="G33" s="187">
        <f>IF(Thématiques!AR23="oui",1,0)</f>
        <v>0</v>
      </c>
      <c r="H33" s="185"/>
      <c r="I33" s="217" t="str">
        <f t="shared" si="4"/>
        <v/>
      </c>
    </row>
    <row r="34" spans="1:9" ht="20.25" customHeight="1" x14ac:dyDescent="0.25">
      <c r="A34" s="1" t="str">
        <f t="shared" si="1"/>
        <v>20200101</v>
      </c>
      <c r="B34" s="1">
        <f t="shared" si="2"/>
        <v>0</v>
      </c>
      <c r="C34" s="1">
        <f t="shared" si="3"/>
        <v>0</v>
      </c>
      <c r="D34" s="1" t="e">
        <f t="shared" ref="D34:D65" si="5">CONCATENATE($G$3,$G$5)</f>
        <v>#REF!</v>
      </c>
      <c r="E34" s="105" t="s">
        <v>492</v>
      </c>
      <c r="F34" s="106" t="str">
        <f>Thématiques!E67</f>
        <v>Ateliers(comportant 1 ou plusieurs séances)</v>
      </c>
      <c r="G34" s="188">
        <f>Thématiques!T67</f>
        <v>0</v>
      </c>
      <c r="H34" s="174"/>
      <c r="I34" s="216" t="str">
        <f>IF(G34&gt;0,CONCATENATE(F34," - "),"")</f>
        <v/>
      </c>
    </row>
    <row r="35" spans="1:9" ht="20.25" customHeight="1" x14ac:dyDescent="0.25">
      <c r="A35" s="1" t="str">
        <f t="shared" ref="A35:A66" si="6">A34</f>
        <v>20200101</v>
      </c>
      <c r="B35" s="1">
        <f t="shared" ref="B35:B66" si="7">B34</f>
        <v>0</v>
      </c>
      <c r="C35" s="1">
        <f t="shared" ref="C35:C66" si="8">C34</f>
        <v>0</v>
      </c>
      <c r="D35" s="1" t="e">
        <f t="shared" si="5"/>
        <v>#REF!</v>
      </c>
      <c r="E35" s="94" t="s">
        <v>492</v>
      </c>
      <c r="F35" s="107" t="str">
        <f>Thématiques!E70</f>
        <v>Théâtre/ciné débat</v>
      </c>
      <c r="G35" s="175">
        <f>Thématiques!T70</f>
        <v>0</v>
      </c>
      <c r="H35" s="174"/>
      <c r="I35" s="217" t="str">
        <f t="shared" ref="I35:I41" si="9">IF(G35&gt;0,CONCATENATE(F35," - "),"")</f>
        <v/>
      </c>
    </row>
    <row r="36" spans="1:9" ht="20.25" customHeight="1" x14ac:dyDescent="0.25">
      <c r="A36" s="1" t="str">
        <f t="shared" si="6"/>
        <v>20200101</v>
      </c>
      <c r="B36" s="1">
        <f t="shared" si="7"/>
        <v>0</v>
      </c>
      <c r="C36" s="1">
        <f t="shared" si="8"/>
        <v>0</v>
      </c>
      <c r="D36" s="1" t="e">
        <f t="shared" si="5"/>
        <v>#REF!</v>
      </c>
      <c r="E36" s="94" t="s">
        <v>492</v>
      </c>
      <c r="F36" s="108" t="str">
        <f>Thématiques!E73</f>
        <v>Forum</v>
      </c>
      <c r="G36" s="175">
        <f>Thématiques!T73</f>
        <v>0</v>
      </c>
      <c r="H36" s="174"/>
      <c r="I36" s="217" t="str">
        <f t="shared" si="9"/>
        <v/>
      </c>
    </row>
    <row r="37" spans="1:9" ht="20.25" customHeight="1" x14ac:dyDescent="0.25">
      <c r="A37" s="1" t="str">
        <f t="shared" si="6"/>
        <v>20200101</v>
      </c>
      <c r="B37" s="1">
        <f t="shared" si="7"/>
        <v>0</v>
      </c>
      <c r="C37" s="1">
        <f t="shared" si="8"/>
        <v>0</v>
      </c>
      <c r="D37" s="1" t="e">
        <f t="shared" si="5"/>
        <v>#REF!</v>
      </c>
      <c r="E37" s="94" t="s">
        <v>492</v>
      </c>
      <c r="F37" s="108" t="str">
        <f>Thématiques!E76</f>
        <v>Réunion d’information</v>
      </c>
      <c r="G37" s="175">
        <f>Thématiques!T76</f>
        <v>0</v>
      </c>
      <c r="H37" s="174"/>
      <c r="I37" s="217" t="str">
        <f t="shared" si="9"/>
        <v/>
      </c>
    </row>
    <row r="38" spans="1:9" ht="20.25" customHeight="1" x14ac:dyDescent="0.25">
      <c r="A38" s="1" t="str">
        <f t="shared" si="6"/>
        <v>20200101</v>
      </c>
      <c r="B38" s="1">
        <f t="shared" si="7"/>
        <v>0</v>
      </c>
      <c r="C38" s="1">
        <f t="shared" si="8"/>
        <v>0</v>
      </c>
      <c r="D38" s="1" t="e">
        <f t="shared" si="5"/>
        <v>#REF!</v>
      </c>
      <c r="E38" s="94" t="s">
        <v>492</v>
      </c>
      <c r="F38" s="108" t="str">
        <f>Thématiques!E79</f>
        <v>Conférence</v>
      </c>
      <c r="G38" s="175">
        <f>Thématiques!T79</f>
        <v>0</v>
      </c>
      <c r="H38" s="174"/>
      <c r="I38" s="217" t="str">
        <f t="shared" si="9"/>
        <v/>
      </c>
    </row>
    <row r="39" spans="1:9" ht="20.25" customHeight="1" x14ac:dyDescent="0.25">
      <c r="A39" s="1" t="str">
        <f t="shared" si="6"/>
        <v>20200101</v>
      </c>
      <c r="B39" s="1">
        <f t="shared" si="7"/>
        <v>0</v>
      </c>
      <c r="C39" s="1">
        <f t="shared" si="8"/>
        <v>0</v>
      </c>
      <c r="D39" s="1" t="e">
        <f t="shared" si="5"/>
        <v>#REF!</v>
      </c>
      <c r="E39" s="94" t="s">
        <v>492</v>
      </c>
      <c r="F39" s="108" t="str">
        <f>Thématiques!E82</f>
        <v>Formation</v>
      </c>
      <c r="G39" s="175">
        <f>Thématiques!T82</f>
        <v>0</v>
      </c>
      <c r="H39" s="174"/>
      <c r="I39" s="217" t="str">
        <f t="shared" si="9"/>
        <v/>
      </c>
    </row>
    <row r="40" spans="1:9" ht="20.25" customHeight="1" x14ac:dyDescent="0.25">
      <c r="A40" s="1" t="str">
        <f t="shared" si="6"/>
        <v>20200101</v>
      </c>
      <c r="B40" s="1">
        <f t="shared" si="7"/>
        <v>0</v>
      </c>
      <c r="C40" s="1">
        <f t="shared" si="8"/>
        <v>0</v>
      </c>
      <c r="D40" s="1" t="e">
        <f t="shared" si="5"/>
        <v>#REF!</v>
      </c>
      <c r="E40" s="94" t="s">
        <v>492</v>
      </c>
      <c r="F40" s="108" t="str">
        <f>Thématiques!E85</f>
        <v>Bilan prévention</v>
      </c>
      <c r="G40" s="175">
        <f>Thématiques!T85</f>
        <v>0</v>
      </c>
      <c r="H40" s="174"/>
      <c r="I40" s="217" t="str">
        <f t="shared" si="9"/>
        <v/>
      </c>
    </row>
    <row r="41" spans="1:9" ht="20.25" customHeight="1" thickBot="1" x14ac:dyDescent="0.3">
      <c r="A41" s="1" t="str">
        <f t="shared" si="6"/>
        <v>20200101</v>
      </c>
      <c r="B41" s="1">
        <f t="shared" si="7"/>
        <v>0</v>
      </c>
      <c r="C41" s="1">
        <f t="shared" si="8"/>
        <v>0</v>
      </c>
      <c r="D41" s="1" t="e">
        <f t="shared" si="5"/>
        <v>#REF!</v>
      </c>
      <c r="E41" s="94" t="s">
        <v>492</v>
      </c>
      <c r="F41" s="109" t="str">
        <f>Thématiques!E88</f>
        <v>Autres : précisez</v>
      </c>
      <c r="G41" s="189">
        <f>Thématiques!T88</f>
        <v>0</v>
      </c>
      <c r="H41" s="174"/>
      <c r="I41" s="218" t="str">
        <f t="shared" si="9"/>
        <v/>
      </c>
    </row>
    <row r="42" spans="1:9" ht="20.25" customHeight="1" x14ac:dyDescent="0.25">
      <c r="A42" s="1" t="str">
        <f t="shared" si="6"/>
        <v>20200101</v>
      </c>
      <c r="B42" s="1">
        <f t="shared" si="7"/>
        <v>0</v>
      </c>
      <c r="C42" s="1">
        <f t="shared" si="8"/>
        <v>0</v>
      </c>
      <c r="D42" s="1" t="e">
        <f t="shared" si="5"/>
        <v>#REF!</v>
      </c>
      <c r="E42" s="110" t="s">
        <v>451</v>
      </c>
      <c r="F42" s="96" t="s">
        <v>493</v>
      </c>
      <c r="G42" s="190">
        <f>Objectifs!Z16</f>
        <v>0</v>
      </c>
      <c r="H42" s="174"/>
    </row>
    <row r="43" spans="1:9" ht="20.25" customHeight="1" x14ac:dyDescent="0.25">
      <c r="A43" s="1" t="str">
        <f t="shared" si="6"/>
        <v>20200101</v>
      </c>
      <c r="B43" s="1">
        <f t="shared" si="7"/>
        <v>0</v>
      </c>
      <c r="C43" s="1">
        <f t="shared" si="8"/>
        <v>0</v>
      </c>
      <c r="D43" s="1" t="e">
        <f t="shared" si="5"/>
        <v>#REF!</v>
      </c>
      <c r="E43" s="110" t="s">
        <v>451</v>
      </c>
      <c r="F43" s="98" t="s">
        <v>494</v>
      </c>
      <c r="G43" s="191">
        <f>Objectifs!AJ16</f>
        <v>0</v>
      </c>
      <c r="H43" s="174"/>
    </row>
    <row r="44" spans="1:9" ht="20.25" customHeight="1" x14ac:dyDescent="0.25">
      <c r="A44" s="1" t="str">
        <f t="shared" si="6"/>
        <v>20200101</v>
      </c>
      <c r="B44" s="1">
        <f t="shared" si="7"/>
        <v>0</v>
      </c>
      <c r="C44" s="1">
        <f t="shared" si="8"/>
        <v>0</v>
      </c>
      <c r="D44" s="1" t="e">
        <f t="shared" si="5"/>
        <v>#REF!</v>
      </c>
      <c r="E44" s="110" t="s">
        <v>451</v>
      </c>
      <c r="F44" s="98" t="s">
        <v>495</v>
      </c>
      <c r="G44" s="191">
        <f>Objectifs!AT16</f>
        <v>0</v>
      </c>
      <c r="H44" s="174"/>
    </row>
    <row r="45" spans="1:9" ht="20.25" customHeight="1" x14ac:dyDescent="0.25">
      <c r="A45" s="1" t="str">
        <f t="shared" si="6"/>
        <v>20200101</v>
      </c>
      <c r="B45" s="1">
        <f t="shared" si="7"/>
        <v>0</v>
      </c>
      <c r="C45" s="1">
        <f t="shared" si="8"/>
        <v>0</v>
      </c>
      <c r="D45" s="1" t="e">
        <f t="shared" si="5"/>
        <v>#REF!</v>
      </c>
      <c r="E45" s="110" t="s">
        <v>451</v>
      </c>
      <c r="F45" s="98" t="s">
        <v>496</v>
      </c>
      <c r="G45" s="191">
        <f>Objectifs!Z20</f>
        <v>0</v>
      </c>
      <c r="H45" s="174"/>
    </row>
    <row r="46" spans="1:9" ht="20.25" customHeight="1" x14ac:dyDescent="0.25">
      <c r="A46" s="1" t="str">
        <f t="shared" si="6"/>
        <v>20200101</v>
      </c>
      <c r="B46" s="1">
        <f t="shared" si="7"/>
        <v>0</v>
      </c>
      <c r="C46" s="1">
        <f t="shared" si="8"/>
        <v>0</v>
      </c>
      <c r="D46" s="1" t="e">
        <f t="shared" si="5"/>
        <v>#REF!</v>
      </c>
      <c r="E46" s="110" t="s">
        <v>451</v>
      </c>
      <c r="F46" s="100" t="s">
        <v>497</v>
      </c>
      <c r="G46" s="192">
        <f>Objectifs!AT20</f>
        <v>0</v>
      </c>
      <c r="H46" s="174"/>
    </row>
    <row r="47" spans="1:9" ht="20.25" customHeight="1" x14ac:dyDescent="0.25">
      <c r="A47" s="1" t="str">
        <f t="shared" si="6"/>
        <v>20200101</v>
      </c>
      <c r="B47" s="1">
        <f t="shared" si="7"/>
        <v>0</v>
      </c>
      <c r="C47" s="1">
        <f t="shared" si="8"/>
        <v>0</v>
      </c>
      <c r="D47" s="1" t="e">
        <f t="shared" si="5"/>
        <v>#REF!</v>
      </c>
      <c r="E47" s="110" t="s">
        <v>451</v>
      </c>
      <c r="F47" s="111" t="s">
        <v>498</v>
      </c>
      <c r="G47" s="190">
        <f>Objectifs!AB26</f>
        <v>0</v>
      </c>
      <c r="H47" s="174"/>
    </row>
    <row r="48" spans="1:9" ht="20.25" customHeight="1" x14ac:dyDescent="0.25">
      <c r="A48" s="1" t="str">
        <f t="shared" si="6"/>
        <v>20200101</v>
      </c>
      <c r="B48" s="1">
        <f t="shared" si="7"/>
        <v>0</v>
      </c>
      <c r="C48" s="1">
        <f t="shared" si="8"/>
        <v>0</v>
      </c>
      <c r="D48" s="1" t="e">
        <f t="shared" si="5"/>
        <v>#REF!</v>
      </c>
      <c r="E48" s="110" t="s">
        <v>451</v>
      </c>
      <c r="F48" s="112" t="s">
        <v>499</v>
      </c>
      <c r="G48" s="191">
        <f>Objectifs!AP26</f>
        <v>0</v>
      </c>
      <c r="H48" s="174"/>
    </row>
    <row r="49" spans="1:8" ht="20.25" customHeight="1" x14ac:dyDescent="0.25">
      <c r="A49" s="1" t="str">
        <f t="shared" si="6"/>
        <v>20200101</v>
      </c>
      <c r="B49" s="1">
        <f t="shared" si="7"/>
        <v>0</v>
      </c>
      <c r="C49" s="1">
        <f t="shared" si="8"/>
        <v>0</v>
      </c>
      <c r="D49" s="1" t="e">
        <f t="shared" si="5"/>
        <v>#REF!</v>
      </c>
      <c r="E49" s="110" t="s">
        <v>451</v>
      </c>
      <c r="F49" s="112" t="s">
        <v>500</v>
      </c>
      <c r="G49" s="191">
        <f>Objectifs!AT26</f>
        <v>0</v>
      </c>
      <c r="H49" s="174"/>
    </row>
    <row r="50" spans="1:8" ht="20.25" customHeight="1" x14ac:dyDescent="0.25">
      <c r="A50" s="1" t="str">
        <f t="shared" si="6"/>
        <v>20200101</v>
      </c>
      <c r="B50" s="1">
        <f t="shared" si="7"/>
        <v>0</v>
      </c>
      <c r="C50" s="1">
        <f t="shared" si="8"/>
        <v>0</v>
      </c>
      <c r="D50" s="1" t="e">
        <f t="shared" si="5"/>
        <v>#REF!</v>
      </c>
      <c r="E50" s="110" t="s">
        <v>451</v>
      </c>
      <c r="F50" s="112" t="s">
        <v>501</v>
      </c>
      <c r="G50" s="191">
        <f>Objectifs!AB30</f>
        <v>0</v>
      </c>
      <c r="H50" s="174"/>
    </row>
    <row r="51" spans="1:8" ht="20.25" customHeight="1" x14ac:dyDescent="0.25">
      <c r="A51" s="1" t="str">
        <f t="shared" si="6"/>
        <v>20200101</v>
      </c>
      <c r="B51" s="1">
        <f t="shared" si="7"/>
        <v>0</v>
      </c>
      <c r="C51" s="1">
        <f t="shared" si="8"/>
        <v>0</v>
      </c>
      <c r="D51" s="1" t="e">
        <f t="shared" si="5"/>
        <v>#REF!</v>
      </c>
      <c r="E51" s="110" t="s">
        <v>451</v>
      </c>
      <c r="F51" s="113" t="s">
        <v>502</v>
      </c>
      <c r="G51" s="192">
        <f>Objectifs!AB33</f>
        <v>0</v>
      </c>
      <c r="H51" s="174"/>
    </row>
    <row r="52" spans="1:8" ht="20.25" customHeight="1" x14ac:dyDescent="0.25">
      <c r="A52" s="1" t="str">
        <f t="shared" si="6"/>
        <v>20200101</v>
      </c>
      <c r="B52" s="1">
        <f t="shared" si="7"/>
        <v>0</v>
      </c>
      <c r="C52" s="1">
        <f t="shared" si="8"/>
        <v>0</v>
      </c>
      <c r="D52" s="1" t="e">
        <f t="shared" si="5"/>
        <v>#REF!</v>
      </c>
      <c r="E52" s="114" t="s">
        <v>503</v>
      </c>
      <c r="F52" s="96" t="s">
        <v>504</v>
      </c>
      <c r="G52" s="190">
        <f>'Mise en oeuvre'!U17</f>
        <v>0</v>
      </c>
      <c r="H52" s="174"/>
    </row>
    <row r="53" spans="1:8" ht="20.25" customHeight="1" x14ac:dyDescent="0.25">
      <c r="A53" s="1" t="str">
        <f t="shared" si="6"/>
        <v>20200101</v>
      </c>
      <c r="B53" s="1">
        <f t="shared" si="7"/>
        <v>0</v>
      </c>
      <c r="C53" s="1">
        <f t="shared" si="8"/>
        <v>0</v>
      </c>
      <c r="D53" s="1" t="e">
        <f t="shared" si="5"/>
        <v>#REF!</v>
      </c>
      <c r="E53" s="114" t="s">
        <v>503</v>
      </c>
      <c r="F53" s="98" t="s">
        <v>505</v>
      </c>
      <c r="G53" s="191">
        <f>'Mise en oeuvre'!U32</f>
        <v>0</v>
      </c>
      <c r="H53" s="174"/>
    </row>
    <row r="54" spans="1:8" ht="20.25" customHeight="1" x14ac:dyDescent="0.25">
      <c r="A54" s="1" t="str">
        <f t="shared" si="6"/>
        <v>20200101</v>
      </c>
      <c r="B54" s="1">
        <f t="shared" si="7"/>
        <v>0</v>
      </c>
      <c r="C54" s="1">
        <f t="shared" si="8"/>
        <v>0</v>
      </c>
      <c r="D54" s="1" t="e">
        <f t="shared" si="5"/>
        <v>#REF!</v>
      </c>
      <c r="E54" s="114" t="s">
        <v>503</v>
      </c>
      <c r="F54" s="98" t="s">
        <v>506</v>
      </c>
      <c r="G54" s="191">
        <f>'Mise en oeuvre'!U29</f>
        <v>0</v>
      </c>
      <c r="H54" s="174"/>
    </row>
    <row r="55" spans="1:8" ht="20.25" customHeight="1" x14ac:dyDescent="0.25">
      <c r="A55" s="1" t="str">
        <f t="shared" si="6"/>
        <v>20200101</v>
      </c>
      <c r="B55" s="1">
        <f t="shared" si="7"/>
        <v>0</v>
      </c>
      <c r="C55" s="1">
        <f t="shared" si="8"/>
        <v>0</v>
      </c>
      <c r="D55" s="1" t="e">
        <f t="shared" si="5"/>
        <v>#REF!</v>
      </c>
      <c r="E55" s="114" t="s">
        <v>503</v>
      </c>
      <c r="F55" s="98" t="s">
        <v>507</v>
      </c>
      <c r="G55" s="191">
        <f>'Mise en oeuvre'!U20</f>
        <v>0</v>
      </c>
      <c r="H55" s="174"/>
    </row>
    <row r="56" spans="1:8" ht="20.25" customHeight="1" x14ac:dyDescent="0.25">
      <c r="A56" s="1" t="str">
        <f t="shared" si="6"/>
        <v>20200101</v>
      </c>
      <c r="B56" s="1">
        <f t="shared" si="7"/>
        <v>0</v>
      </c>
      <c r="C56" s="1">
        <f t="shared" si="8"/>
        <v>0</v>
      </c>
      <c r="D56" s="1" t="e">
        <f t="shared" si="5"/>
        <v>#REF!</v>
      </c>
      <c r="E56" s="114" t="s">
        <v>503</v>
      </c>
      <c r="F56" s="98" t="s">
        <v>508</v>
      </c>
      <c r="G56" s="191">
        <f>'Mise en oeuvre'!AQ17</f>
        <v>0</v>
      </c>
      <c r="H56" s="174"/>
    </row>
    <row r="57" spans="1:8" ht="20.25" customHeight="1" x14ac:dyDescent="0.25">
      <c r="A57" s="1" t="str">
        <f t="shared" si="6"/>
        <v>20200101</v>
      </c>
      <c r="B57" s="1">
        <f t="shared" si="7"/>
        <v>0</v>
      </c>
      <c r="C57" s="1">
        <f t="shared" si="8"/>
        <v>0</v>
      </c>
      <c r="D57" s="1" t="e">
        <f t="shared" si="5"/>
        <v>#REF!</v>
      </c>
      <c r="E57" s="114" t="s">
        <v>503</v>
      </c>
      <c r="F57" s="98" t="s">
        <v>509</v>
      </c>
      <c r="G57" s="191">
        <f>'Mise en oeuvre'!U23</f>
        <v>0</v>
      </c>
      <c r="H57" s="174"/>
    </row>
    <row r="58" spans="1:8" ht="20.25" customHeight="1" x14ac:dyDescent="0.25">
      <c r="A58" s="1" t="str">
        <f t="shared" si="6"/>
        <v>20200101</v>
      </c>
      <c r="B58" s="1">
        <f t="shared" si="7"/>
        <v>0</v>
      </c>
      <c r="C58" s="1">
        <f t="shared" si="8"/>
        <v>0</v>
      </c>
      <c r="D58" s="1" t="e">
        <f t="shared" si="5"/>
        <v>#REF!</v>
      </c>
      <c r="E58" s="114" t="s">
        <v>503</v>
      </c>
      <c r="F58" s="98" t="s">
        <v>510</v>
      </c>
      <c r="G58" s="191">
        <f>'Mise en oeuvre'!AQ26</f>
        <v>0</v>
      </c>
      <c r="H58" s="174"/>
    </row>
    <row r="59" spans="1:8" ht="20.25" customHeight="1" x14ac:dyDescent="0.25">
      <c r="A59" s="1" t="str">
        <f t="shared" si="6"/>
        <v>20200101</v>
      </c>
      <c r="B59" s="1">
        <f t="shared" si="7"/>
        <v>0</v>
      </c>
      <c r="C59" s="1">
        <f t="shared" si="8"/>
        <v>0</v>
      </c>
      <c r="D59" s="1" t="e">
        <f t="shared" si="5"/>
        <v>#REF!</v>
      </c>
      <c r="E59" s="114" t="s">
        <v>503</v>
      </c>
      <c r="F59" s="98" t="s">
        <v>511</v>
      </c>
      <c r="G59" s="191">
        <f>'Mise en oeuvre'!AQ23</f>
        <v>0</v>
      </c>
      <c r="H59" s="174"/>
    </row>
    <row r="60" spans="1:8" ht="20.25" customHeight="1" x14ac:dyDescent="0.25">
      <c r="A60" s="1" t="str">
        <f t="shared" si="6"/>
        <v>20200101</v>
      </c>
      <c r="B60" s="1">
        <f t="shared" si="7"/>
        <v>0</v>
      </c>
      <c r="C60" s="1">
        <f t="shared" si="8"/>
        <v>0</v>
      </c>
      <c r="D60" s="1" t="e">
        <f t="shared" si="5"/>
        <v>#REF!</v>
      </c>
      <c r="E60" s="114" t="s">
        <v>503</v>
      </c>
      <c r="F60" s="98" t="s">
        <v>512</v>
      </c>
      <c r="G60" s="191">
        <f>'Mise en oeuvre'!AQ20</f>
        <v>0</v>
      </c>
      <c r="H60" s="174"/>
    </row>
    <row r="61" spans="1:8" ht="20.25" customHeight="1" x14ac:dyDescent="0.25">
      <c r="A61" s="1" t="str">
        <f t="shared" si="6"/>
        <v>20200101</v>
      </c>
      <c r="B61" s="1">
        <f t="shared" si="7"/>
        <v>0</v>
      </c>
      <c r="C61" s="1">
        <f t="shared" si="8"/>
        <v>0</v>
      </c>
      <c r="D61" s="1" t="e">
        <f t="shared" si="5"/>
        <v>#REF!</v>
      </c>
      <c r="E61" s="114" t="s">
        <v>503</v>
      </c>
      <c r="F61" s="98" t="s">
        <v>513</v>
      </c>
      <c r="G61" s="191">
        <f>'Mise en oeuvre'!U26</f>
        <v>0</v>
      </c>
      <c r="H61" s="174"/>
    </row>
    <row r="62" spans="1:8" ht="20.25" customHeight="1" x14ac:dyDescent="0.25">
      <c r="A62" s="1" t="str">
        <f t="shared" si="6"/>
        <v>20200101</v>
      </c>
      <c r="B62" s="1">
        <f t="shared" si="7"/>
        <v>0</v>
      </c>
      <c r="C62" s="1">
        <f t="shared" si="8"/>
        <v>0</v>
      </c>
      <c r="D62" s="1" t="e">
        <f t="shared" si="5"/>
        <v>#REF!</v>
      </c>
      <c r="E62" s="114" t="s">
        <v>503</v>
      </c>
      <c r="F62" s="100" t="s">
        <v>514</v>
      </c>
      <c r="G62" s="192">
        <f>'Mise en oeuvre'!AH32</f>
        <v>0</v>
      </c>
      <c r="H62" s="174"/>
    </row>
    <row r="63" spans="1:8" ht="20.25" customHeight="1" x14ac:dyDescent="0.25">
      <c r="A63" s="1" t="str">
        <f t="shared" si="6"/>
        <v>20200101</v>
      </c>
      <c r="B63" s="1">
        <f t="shared" si="7"/>
        <v>0</v>
      </c>
      <c r="C63" s="1">
        <f t="shared" si="8"/>
        <v>0</v>
      </c>
      <c r="D63" s="1" t="e">
        <f t="shared" si="5"/>
        <v>#REF!</v>
      </c>
      <c r="E63" s="115" t="s">
        <v>515</v>
      </c>
      <c r="F63" s="96" t="s">
        <v>516</v>
      </c>
      <c r="G63" s="190">
        <f>Financement!W21</f>
        <v>0</v>
      </c>
      <c r="H63" s="174"/>
    </row>
    <row r="64" spans="1:8" ht="20.25" customHeight="1" x14ac:dyDescent="0.25">
      <c r="A64" s="1" t="str">
        <f t="shared" si="6"/>
        <v>20200101</v>
      </c>
      <c r="B64" s="1">
        <f t="shared" si="7"/>
        <v>0</v>
      </c>
      <c r="C64" s="1">
        <f t="shared" si="8"/>
        <v>0</v>
      </c>
      <c r="D64" s="1" t="e">
        <f t="shared" si="5"/>
        <v>#REF!</v>
      </c>
      <c r="E64" s="115" t="s">
        <v>515</v>
      </c>
      <c r="F64" s="98" t="s">
        <v>517</v>
      </c>
      <c r="G64" s="191">
        <f>Financement!W25</f>
        <v>0</v>
      </c>
      <c r="H64" s="174"/>
    </row>
    <row r="65" spans="1:8" ht="20.25" customHeight="1" x14ac:dyDescent="0.25">
      <c r="A65" s="1" t="str">
        <f t="shared" si="6"/>
        <v>20200101</v>
      </c>
      <c r="B65" s="1">
        <f t="shared" si="7"/>
        <v>0</v>
      </c>
      <c r="C65" s="1">
        <f t="shared" si="8"/>
        <v>0</v>
      </c>
      <c r="D65" s="1" t="e">
        <f t="shared" si="5"/>
        <v>#REF!</v>
      </c>
      <c r="E65" s="115" t="s">
        <v>515</v>
      </c>
      <c r="F65" s="98" t="s">
        <v>518</v>
      </c>
      <c r="G65" s="191">
        <f>Financement!W28</f>
        <v>0</v>
      </c>
      <c r="H65" s="174"/>
    </row>
    <row r="66" spans="1:8" ht="20.25" customHeight="1" x14ac:dyDescent="0.25">
      <c r="A66" s="1" t="str">
        <f t="shared" si="6"/>
        <v>20200101</v>
      </c>
      <c r="B66" s="1">
        <f t="shared" si="7"/>
        <v>0</v>
      </c>
      <c r="C66" s="1">
        <f t="shared" si="8"/>
        <v>0</v>
      </c>
      <c r="D66" s="1" t="e">
        <f t="shared" ref="D66:D90" si="10">CONCATENATE($G$3,$G$5)</f>
        <v>#REF!</v>
      </c>
      <c r="E66" s="115" t="s">
        <v>515</v>
      </c>
      <c r="F66" s="98" t="s">
        <v>519</v>
      </c>
      <c r="G66" s="191">
        <f>0</f>
        <v>0</v>
      </c>
      <c r="H66" s="174"/>
    </row>
    <row r="67" spans="1:8" ht="20.25" customHeight="1" x14ac:dyDescent="0.25">
      <c r="A67" s="1" t="str">
        <f t="shared" ref="A67:A90" si="11">A66</f>
        <v>20200101</v>
      </c>
      <c r="B67" s="1">
        <f t="shared" ref="B67:B90" si="12">B66</f>
        <v>0</v>
      </c>
      <c r="C67" s="1">
        <f t="shared" ref="C67:C90" si="13">C66</f>
        <v>0</v>
      </c>
      <c r="D67" s="1" t="e">
        <f t="shared" si="10"/>
        <v>#REF!</v>
      </c>
      <c r="E67" s="115" t="s">
        <v>515</v>
      </c>
      <c r="F67" s="100" t="s">
        <v>520</v>
      </c>
      <c r="G67" s="192">
        <f>Financement!W34</f>
        <v>0</v>
      </c>
      <c r="H67" s="174"/>
    </row>
    <row r="68" spans="1:8" ht="20.25" customHeight="1" x14ac:dyDescent="0.25">
      <c r="A68" s="1" t="str">
        <f t="shared" si="11"/>
        <v>20200101</v>
      </c>
      <c r="B68" s="1">
        <f t="shared" si="12"/>
        <v>0</v>
      </c>
      <c r="C68" s="1">
        <f t="shared" si="13"/>
        <v>0</v>
      </c>
      <c r="D68" s="1" t="e">
        <f t="shared" si="10"/>
        <v>#REF!</v>
      </c>
      <c r="E68" s="116" t="s">
        <v>521</v>
      </c>
      <c r="F68" s="96" t="e">
        <f>#REF!</f>
        <v>#REF!</v>
      </c>
      <c r="G68" s="190" t="e">
        <f>#REF!</f>
        <v>#REF!</v>
      </c>
      <c r="H68" s="174"/>
    </row>
    <row r="69" spans="1:8" ht="20.25" customHeight="1" x14ac:dyDescent="0.25">
      <c r="A69" s="1" t="str">
        <f t="shared" si="11"/>
        <v>20200101</v>
      </c>
      <c r="B69" s="1">
        <f t="shared" si="12"/>
        <v>0</v>
      </c>
      <c r="C69" s="1">
        <f t="shared" si="13"/>
        <v>0</v>
      </c>
      <c r="D69" s="1" t="e">
        <f t="shared" si="10"/>
        <v>#REF!</v>
      </c>
      <c r="E69" s="116" t="s">
        <v>521</v>
      </c>
      <c r="F69" s="98" t="e">
        <f>#REF!</f>
        <v>#REF!</v>
      </c>
      <c r="G69" s="191" t="e">
        <f>#REF!</f>
        <v>#REF!</v>
      </c>
      <c r="H69" s="174"/>
    </row>
    <row r="70" spans="1:8" ht="20.25" customHeight="1" x14ac:dyDescent="0.25">
      <c r="A70" s="1" t="str">
        <f t="shared" si="11"/>
        <v>20200101</v>
      </c>
      <c r="B70" s="1">
        <f t="shared" si="12"/>
        <v>0</v>
      </c>
      <c r="C70" s="1">
        <f t="shared" si="13"/>
        <v>0</v>
      </c>
      <c r="D70" s="1" t="e">
        <f t="shared" si="10"/>
        <v>#REF!</v>
      </c>
      <c r="E70" s="116" t="s">
        <v>521</v>
      </c>
      <c r="F70" s="98" t="e">
        <f>#REF!</f>
        <v>#REF!</v>
      </c>
      <c r="G70" s="191" t="e">
        <f>#REF!</f>
        <v>#REF!</v>
      </c>
      <c r="H70" s="174"/>
    </row>
    <row r="71" spans="1:8" ht="20.25" customHeight="1" x14ac:dyDescent="0.25">
      <c r="A71" s="1" t="str">
        <f t="shared" si="11"/>
        <v>20200101</v>
      </c>
      <c r="B71" s="1">
        <f t="shared" si="12"/>
        <v>0</v>
      </c>
      <c r="C71" s="1">
        <f t="shared" si="13"/>
        <v>0</v>
      </c>
      <c r="D71" s="1" t="e">
        <f t="shared" si="10"/>
        <v>#REF!</v>
      </c>
      <c r="E71" s="116" t="s">
        <v>521</v>
      </c>
      <c r="F71" s="98" t="e">
        <f>#REF!</f>
        <v>#REF!</v>
      </c>
      <c r="G71" s="191" t="e">
        <f>#REF!</f>
        <v>#REF!</v>
      </c>
      <c r="H71" s="174"/>
    </row>
    <row r="72" spans="1:8" ht="20.25" customHeight="1" x14ac:dyDescent="0.25">
      <c r="A72" s="1" t="str">
        <f t="shared" si="11"/>
        <v>20200101</v>
      </c>
      <c r="B72" s="1">
        <f t="shared" si="12"/>
        <v>0</v>
      </c>
      <c r="C72" s="1">
        <f t="shared" si="13"/>
        <v>0</v>
      </c>
      <c r="D72" s="1" t="e">
        <f t="shared" si="10"/>
        <v>#REF!</v>
      </c>
      <c r="E72" s="116" t="s">
        <v>521</v>
      </c>
      <c r="F72" s="98" t="e">
        <f>#REF!</f>
        <v>#REF!</v>
      </c>
      <c r="G72" s="191" t="e">
        <f>#REF!</f>
        <v>#REF!</v>
      </c>
      <c r="H72" s="174"/>
    </row>
    <row r="73" spans="1:8" ht="20.25" customHeight="1" x14ac:dyDescent="0.25">
      <c r="A73" s="1" t="str">
        <f t="shared" si="11"/>
        <v>20200101</v>
      </c>
      <c r="B73" s="1">
        <f t="shared" si="12"/>
        <v>0</v>
      </c>
      <c r="C73" s="1">
        <f t="shared" si="13"/>
        <v>0</v>
      </c>
      <c r="D73" s="1" t="e">
        <f t="shared" si="10"/>
        <v>#REF!</v>
      </c>
      <c r="E73" s="116" t="s">
        <v>521</v>
      </c>
      <c r="F73" s="98" t="e">
        <f>#REF!</f>
        <v>#REF!</v>
      </c>
      <c r="G73" s="191" t="e">
        <f>#REF!</f>
        <v>#REF!</v>
      </c>
      <c r="H73" s="174"/>
    </row>
    <row r="74" spans="1:8" ht="20.25" customHeight="1" x14ac:dyDescent="0.25">
      <c r="A74" s="1" t="str">
        <f t="shared" si="11"/>
        <v>20200101</v>
      </c>
      <c r="B74" s="1">
        <f t="shared" si="12"/>
        <v>0</v>
      </c>
      <c r="C74" s="1">
        <f t="shared" si="13"/>
        <v>0</v>
      </c>
      <c r="D74" s="1" t="e">
        <f t="shared" si="10"/>
        <v>#REF!</v>
      </c>
      <c r="E74" s="116" t="s">
        <v>521</v>
      </c>
      <c r="F74" s="98" t="e">
        <f>#REF!</f>
        <v>#REF!</v>
      </c>
      <c r="G74" s="191" t="e">
        <f>#REF!</f>
        <v>#REF!</v>
      </c>
      <c r="H74" s="174"/>
    </row>
    <row r="75" spans="1:8" ht="20.25" customHeight="1" x14ac:dyDescent="0.25">
      <c r="A75" s="1" t="str">
        <f t="shared" si="11"/>
        <v>20200101</v>
      </c>
      <c r="B75" s="1">
        <f t="shared" si="12"/>
        <v>0</v>
      </c>
      <c r="C75" s="1">
        <f t="shared" si="13"/>
        <v>0</v>
      </c>
      <c r="D75" s="1" t="e">
        <f t="shared" si="10"/>
        <v>#REF!</v>
      </c>
      <c r="E75" s="116" t="s">
        <v>521</v>
      </c>
      <c r="F75" s="100" t="e">
        <f>#REF!</f>
        <v>#REF!</v>
      </c>
      <c r="G75" s="192" t="e">
        <f>#REF!</f>
        <v>#REF!</v>
      </c>
      <c r="H75" s="174"/>
    </row>
    <row r="76" spans="1:8" ht="20.25" customHeight="1" x14ac:dyDescent="0.25">
      <c r="A76" s="1" t="str">
        <f t="shared" si="11"/>
        <v>20200101</v>
      </c>
      <c r="B76" s="1">
        <f t="shared" si="12"/>
        <v>0</v>
      </c>
      <c r="C76" s="1">
        <f t="shared" si="13"/>
        <v>0</v>
      </c>
      <c r="D76" s="1" t="e">
        <f t="shared" si="10"/>
        <v>#REF!</v>
      </c>
      <c r="E76" s="116" t="s">
        <v>521</v>
      </c>
      <c r="F76" s="111" t="s">
        <v>522</v>
      </c>
      <c r="G76" s="190" t="e">
        <f>#REF!</f>
        <v>#REF!</v>
      </c>
      <c r="H76" s="174"/>
    </row>
    <row r="77" spans="1:8" ht="20.25" customHeight="1" x14ac:dyDescent="0.25">
      <c r="A77" s="1" t="str">
        <f t="shared" si="11"/>
        <v>20200101</v>
      </c>
      <c r="B77" s="1">
        <f t="shared" si="12"/>
        <v>0</v>
      </c>
      <c r="C77" s="1">
        <f t="shared" si="13"/>
        <v>0</v>
      </c>
      <c r="D77" s="1" t="e">
        <f t="shared" si="10"/>
        <v>#REF!</v>
      </c>
      <c r="E77" s="116" t="s">
        <v>521</v>
      </c>
      <c r="F77" s="112" t="s">
        <v>523</v>
      </c>
      <c r="G77" s="191" t="e">
        <f>#REF!</f>
        <v>#REF!</v>
      </c>
      <c r="H77" s="174"/>
    </row>
    <row r="78" spans="1:8" ht="20.25" customHeight="1" x14ac:dyDescent="0.25">
      <c r="A78" s="1" t="str">
        <f t="shared" si="11"/>
        <v>20200101</v>
      </c>
      <c r="B78" s="1">
        <f t="shared" si="12"/>
        <v>0</v>
      </c>
      <c r="C78" s="1">
        <f t="shared" si="13"/>
        <v>0</v>
      </c>
      <c r="D78" s="1" t="e">
        <f t="shared" si="10"/>
        <v>#REF!</v>
      </c>
      <c r="E78" s="116" t="s">
        <v>521</v>
      </c>
      <c r="F78" s="112" t="s">
        <v>524</v>
      </c>
      <c r="G78" s="191" t="e">
        <f>#REF!</f>
        <v>#REF!</v>
      </c>
      <c r="H78" s="174"/>
    </row>
    <row r="79" spans="1:8" ht="20.25" customHeight="1" x14ac:dyDescent="0.25">
      <c r="A79" s="1" t="str">
        <f t="shared" si="11"/>
        <v>20200101</v>
      </c>
      <c r="B79" s="1">
        <f t="shared" si="12"/>
        <v>0</v>
      </c>
      <c r="C79" s="1">
        <f t="shared" si="13"/>
        <v>0</v>
      </c>
      <c r="D79" s="1" t="e">
        <f t="shared" si="10"/>
        <v>#REF!</v>
      </c>
      <c r="E79" s="116" t="s">
        <v>521</v>
      </c>
      <c r="F79" s="112" t="s">
        <v>525</v>
      </c>
      <c r="G79" s="191" t="e">
        <f>#REF!</f>
        <v>#REF!</v>
      </c>
      <c r="H79" s="174"/>
    </row>
    <row r="80" spans="1:8" ht="20.25" customHeight="1" x14ac:dyDescent="0.25">
      <c r="A80" s="1" t="str">
        <f t="shared" si="11"/>
        <v>20200101</v>
      </c>
      <c r="B80" s="1">
        <f t="shared" si="12"/>
        <v>0</v>
      </c>
      <c r="C80" s="1">
        <f t="shared" si="13"/>
        <v>0</v>
      </c>
      <c r="D80" s="1" t="e">
        <f t="shared" si="10"/>
        <v>#REF!</v>
      </c>
      <c r="E80" s="116" t="s">
        <v>521</v>
      </c>
      <c r="F80" s="113" t="s">
        <v>526</v>
      </c>
      <c r="G80" s="192" t="e">
        <f>#REF!</f>
        <v>#REF!</v>
      </c>
      <c r="H80" s="174"/>
    </row>
    <row r="81" spans="1:8" ht="20.25" customHeight="1" x14ac:dyDescent="0.25">
      <c r="A81" s="1" t="str">
        <f t="shared" si="11"/>
        <v>20200101</v>
      </c>
      <c r="B81" s="1">
        <f t="shared" si="12"/>
        <v>0</v>
      </c>
      <c r="C81" s="1">
        <f t="shared" si="13"/>
        <v>0</v>
      </c>
      <c r="D81" s="1" t="e">
        <f t="shared" si="10"/>
        <v>#REF!</v>
      </c>
      <c r="E81" s="116" t="s">
        <v>521</v>
      </c>
      <c r="F81" s="96" t="s">
        <v>527</v>
      </c>
      <c r="G81" s="190" t="e">
        <f>#REF!</f>
        <v>#REF!</v>
      </c>
      <c r="H81" s="174"/>
    </row>
    <row r="82" spans="1:8" ht="20.25" customHeight="1" x14ac:dyDescent="0.25">
      <c r="A82" s="1" t="str">
        <f t="shared" si="11"/>
        <v>20200101</v>
      </c>
      <c r="B82" s="1">
        <f t="shared" si="12"/>
        <v>0</v>
      </c>
      <c r="C82" s="1">
        <f t="shared" si="13"/>
        <v>0</v>
      </c>
      <c r="D82" s="1" t="e">
        <f t="shared" si="10"/>
        <v>#REF!</v>
      </c>
      <c r="E82" s="116" t="s">
        <v>521</v>
      </c>
      <c r="F82" s="98" t="s">
        <v>528</v>
      </c>
      <c r="G82" s="191" t="e">
        <f>#REF!</f>
        <v>#REF!</v>
      </c>
      <c r="H82" s="174"/>
    </row>
    <row r="83" spans="1:8" ht="20.25" customHeight="1" x14ac:dyDescent="0.25">
      <c r="A83" s="1" t="str">
        <f t="shared" si="11"/>
        <v>20200101</v>
      </c>
      <c r="B83" s="1">
        <f t="shared" si="12"/>
        <v>0</v>
      </c>
      <c r="C83" s="1">
        <f t="shared" si="13"/>
        <v>0</v>
      </c>
      <c r="D83" s="1" t="e">
        <f t="shared" si="10"/>
        <v>#REF!</v>
      </c>
      <c r="E83" s="116" t="s">
        <v>521</v>
      </c>
      <c r="F83" s="98" t="s">
        <v>529</v>
      </c>
      <c r="G83" s="191" t="e">
        <f>#REF!</f>
        <v>#REF!</v>
      </c>
      <c r="H83" s="174"/>
    </row>
    <row r="84" spans="1:8" ht="20.25" customHeight="1" x14ac:dyDescent="0.25">
      <c r="A84" s="1" t="str">
        <f t="shared" si="11"/>
        <v>20200101</v>
      </c>
      <c r="B84" s="1">
        <f t="shared" si="12"/>
        <v>0</v>
      </c>
      <c r="C84" s="1">
        <f t="shared" si="13"/>
        <v>0</v>
      </c>
      <c r="D84" s="1" t="e">
        <f t="shared" si="10"/>
        <v>#REF!</v>
      </c>
      <c r="E84" s="116" t="s">
        <v>521</v>
      </c>
      <c r="F84" s="98" t="s">
        <v>529</v>
      </c>
      <c r="G84" s="191" t="e">
        <f>#REF!</f>
        <v>#REF!</v>
      </c>
      <c r="H84" s="174"/>
    </row>
    <row r="85" spans="1:8" ht="20.25" customHeight="1" x14ac:dyDescent="0.25">
      <c r="A85" s="1" t="str">
        <f t="shared" si="11"/>
        <v>20200101</v>
      </c>
      <c r="B85" s="1">
        <f t="shared" si="12"/>
        <v>0</v>
      </c>
      <c r="C85" s="1">
        <f t="shared" si="13"/>
        <v>0</v>
      </c>
      <c r="D85" s="1" t="e">
        <f t="shared" si="10"/>
        <v>#REF!</v>
      </c>
      <c r="E85" s="116" t="s">
        <v>521</v>
      </c>
      <c r="F85" s="100" t="s">
        <v>530</v>
      </c>
      <c r="G85" s="192" t="e">
        <f>#REF!</f>
        <v>#REF!</v>
      </c>
      <c r="H85" s="174"/>
    </row>
    <row r="86" spans="1:8" ht="20.25" customHeight="1" x14ac:dyDescent="0.25">
      <c r="A86" s="1" t="str">
        <f t="shared" si="11"/>
        <v>20200101</v>
      </c>
      <c r="B86" s="1">
        <f t="shared" si="12"/>
        <v>0</v>
      </c>
      <c r="C86" s="1">
        <f t="shared" si="13"/>
        <v>0</v>
      </c>
      <c r="D86" s="1" t="e">
        <f t="shared" si="10"/>
        <v>#REF!</v>
      </c>
      <c r="E86" s="117" t="s">
        <v>531</v>
      </c>
      <c r="F86" s="118" t="str">
        <f>' Evaluation des années passées'!F19</f>
        <v>Nombre d’actions réalisées /
Nombre de d’actions prévues</v>
      </c>
      <c r="G86" s="193">
        <f>' Evaluation des années passées'!P19</f>
        <v>0</v>
      </c>
      <c r="H86" s="194"/>
    </row>
    <row r="87" spans="1:8" ht="20.25" customHeight="1" x14ac:dyDescent="0.25">
      <c r="A87" s="1" t="str">
        <f t="shared" si="11"/>
        <v>20200101</v>
      </c>
      <c r="B87" s="1">
        <f t="shared" si="12"/>
        <v>0</v>
      </c>
      <c r="C87" s="1">
        <f t="shared" si="13"/>
        <v>0</v>
      </c>
      <c r="D87" s="1" t="e">
        <f t="shared" si="10"/>
        <v>#REF!</v>
      </c>
      <c r="E87" s="117" t="s">
        <v>531</v>
      </c>
      <c r="F87" s="119" t="str">
        <f>' Evaluation des années passées'!F22</f>
        <v>Nombre de participants touchés /
 Nombre participants envisagés</v>
      </c>
      <c r="G87" s="195">
        <f>' Evaluation des années passées'!P22</f>
        <v>0</v>
      </c>
      <c r="H87" s="194"/>
    </row>
    <row r="88" spans="1:8" ht="20.25" customHeight="1" x14ac:dyDescent="0.25">
      <c r="A88" s="1" t="str">
        <f t="shared" si="11"/>
        <v>20200101</v>
      </c>
      <c r="B88" s="1">
        <f t="shared" si="12"/>
        <v>0</v>
      </c>
      <c r="C88" s="1">
        <f t="shared" si="13"/>
        <v>0</v>
      </c>
      <c r="D88" s="1" t="e">
        <f t="shared" si="10"/>
        <v>#REF!</v>
      </c>
      <c r="E88" s="117" t="s">
        <v>531</v>
      </c>
      <c r="F88" s="119" t="str">
        <f>' Evaluation des années passées'!F25</f>
        <v>Points forts</v>
      </c>
      <c r="G88" s="195">
        <f>' Evaluation des années passées'!P25</f>
        <v>0</v>
      </c>
      <c r="H88" s="194"/>
    </row>
    <row r="89" spans="1:8" ht="20.25" customHeight="1" x14ac:dyDescent="0.25">
      <c r="A89" s="1" t="str">
        <f t="shared" si="11"/>
        <v>20200101</v>
      </c>
      <c r="B89" s="1">
        <f t="shared" si="12"/>
        <v>0</v>
      </c>
      <c r="C89" s="1">
        <f t="shared" si="13"/>
        <v>0</v>
      </c>
      <c r="D89" s="1" t="e">
        <f t="shared" si="10"/>
        <v>#REF!</v>
      </c>
      <c r="E89" s="117" t="s">
        <v>531</v>
      </c>
      <c r="F89" s="119" t="str">
        <f>' Evaluation des années passées'!F28</f>
        <v>Points faibles</v>
      </c>
      <c r="G89" s="195">
        <f>' Evaluation des années passées'!P28</f>
        <v>0</v>
      </c>
      <c r="H89" s="194"/>
    </row>
    <row r="90" spans="1:8" ht="20.25" customHeight="1" x14ac:dyDescent="0.25">
      <c r="A90" s="1" t="str">
        <f t="shared" si="11"/>
        <v>20200101</v>
      </c>
      <c r="B90" s="1">
        <f t="shared" si="12"/>
        <v>0</v>
      </c>
      <c r="C90" s="1">
        <f t="shared" si="13"/>
        <v>0</v>
      </c>
      <c r="D90" s="1" t="e">
        <f t="shared" si="10"/>
        <v>#REF!</v>
      </c>
      <c r="E90" s="117" t="s">
        <v>531</v>
      </c>
      <c r="F90" s="120" t="str">
        <f>' Evaluation des années passées'!F31</f>
        <v>Perspectives</v>
      </c>
      <c r="G90" s="196">
        <f>' Evaluation des années passées'!P31</f>
        <v>0</v>
      </c>
      <c r="H90" s="194"/>
    </row>
    <row r="91" spans="1:8" ht="20.25" customHeight="1" x14ac:dyDescent="0.25">
      <c r="E91" s="1" t="s">
        <v>532</v>
      </c>
      <c r="F91" s="121" t="s">
        <v>532</v>
      </c>
      <c r="G91" s="194" t="str">
        <f>CONCATENATE(G2,G4,G6)</f>
        <v>000</v>
      </c>
    </row>
  </sheetData>
  <autoFilter ref="A1:H91" xr:uid="{00000000-0009-0000-0000-000007000000}"/>
  <conditionalFormatting sqref="G3">
    <cfRule type="cellIs" dxfId="109" priority="3" operator="equal">
      <formula>0</formula>
    </cfRule>
  </conditionalFormatting>
  <conditionalFormatting sqref="G5">
    <cfRule type="cellIs" dxfId="108" priority="4" operator="equal">
      <formula>0</formula>
    </cfRule>
  </conditionalFormatting>
  <pageMargins left="0.7" right="0.7" top="0.75" bottom="0.75" header="0.51180555555555496" footer="0.51180555555555496"/>
  <pageSetup paperSize="9" firstPageNumber="0" orientation="portrait" r:id="rId1"/>
  <ignoredErrors>
    <ignoredError sqref="D2:D9"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82"/>
  <sheetViews>
    <sheetView showGridLines="0" zoomScale="106" zoomScaleNormal="106" workbookViewId="0">
      <pane ySplit="3" topLeftCell="A28" activePane="bottomLeft" state="frozen"/>
      <selection pane="bottomLeft" activeCell="AO53" sqref="AO53:AR54"/>
    </sheetView>
  </sheetViews>
  <sheetFormatPr baseColWidth="10" defaultColWidth="9.140625" defaultRowHeight="15" x14ac:dyDescent="0.25"/>
  <cols>
    <col min="1" max="31" width="2.7109375"/>
    <col min="32" max="32" width="2.85546875"/>
    <col min="33" max="48" width="2.7109375"/>
    <col min="49" max="653" width="0" style="64" hidden="1"/>
    <col min="654" max="1025" width="0" style="44" hidden="1"/>
  </cols>
  <sheetData>
    <row r="1" spans="1:1024" ht="12" customHeight="1" x14ac:dyDescent="0.25">
      <c r="A1" s="284"/>
      <c r="B1" s="284"/>
      <c r="C1" s="284"/>
      <c r="D1" s="277" t="str">
        <f>'Page de garde'!D1:AM3</f>
        <v>Appel à projets commun 2020</v>
      </c>
      <c r="E1" s="277"/>
      <c r="F1" s="277"/>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357" t="s">
        <v>515</v>
      </c>
      <c r="AO1" s="357"/>
      <c r="AP1" s="357"/>
      <c r="AQ1" s="357"/>
      <c r="AR1" s="357"/>
      <c r="AS1" s="357"/>
      <c r="AT1" s="357"/>
      <c r="AU1" s="357"/>
      <c r="AV1" s="357"/>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2" customHeight="1" x14ac:dyDescent="0.25">
      <c r="A2" s="284"/>
      <c r="B2" s="284"/>
      <c r="C2" s="284"/>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c r="AK2" s="277"/>
      <c r="AL2" s="277"/>
      <c r="AM2" s="277"/>
      <c r="AN2" s="357"/>
      <c r="AO2" s="357"/>
      <c r="AP2" s="357"/>
      <c r="AQ2" s="357"/>
      <c r="AR2" s="357"/>
      <c r="AS2" s="357"/>
      <c r="AT2" s="357"/>
      <c r="AU2" s="357"/>
      <c r="AV2" s="357"/>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2" customHeight="1" x14ac:dyDescent="0.25">
      <c r="A3" s="284"/>
      <c r="B3" s="284"/>
      <c r="C3" s="284"/>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357"/>
      <c r="AO3" s="357"/>
      <c r="AP3" s="357"/>
      <c r="AQ3" s="357"/>
      <c r="AR3" s="357"/>
      <c r="AS3" s="357"/>
      <c r="AT3" s="357"/>
      <c r="AU3" s="357"/>
      <c r="AV3" s="357"/>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2" customHeight="1" x14ac:dyDescent="0.25">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2" customHeight="1" x14ac:dyDescent="0.25">
      <c r="A5" s="279" t="s">
        <v>82</v>
      </c>
      <c r="B5" s="279"/>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2" customHeight="1" x14ac:dyDescent="0.25">
      <c r="A6" s="279"/>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2" customHeight="1" x14ac:dyDescent="0.25">
      <c r="A7" s="279"/>
      <c r="B7" s="279"/>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2" customHeight="1" x14ac:dyDescent="0.25">
      <c r="A8" s="44"/>
      <c r="B8" s="295" t="str">
        <f>CONCATENATE(Identification!B10)</f>
        <v/>
      </c>
      <c r="C8" s="295"/>
      <c r="D8" s="295"/>
      <c r="E8" s="295"/>
      <c r="F8" s="295"/>
      <c r="G8" s="295"/>
      <c r="H8" s="295"/>
      <c r="I8" s="295"/>
      <c r="J8" s="295"/>
      <c r="K8" s="295"/>
      <c r="L8" s="295"/>
      <c r="M8" s="295"/>
      <c r="N8" s="295"/>
      <c r="O8" s="295"/>
      <c r="P8" s="295"/>
      <c r="Q8" s="295"/>
      <c r="R8" s="295"/>
      <c r="S8" s="295"/>
      <c r="T8" s="295"/>
      <c r="U8" s="295"/>
      <c r="V8" s="295"/>
      <c r="W8" s="295"/>
      <c r="X8" s="295"/>
      <c r="Y8" s="295"/>
      <c r="Z8" s="295"/>
      <c r="AA8" s="295"/>
      <c r="AB8" s="295"/>
      <c r="AC8" s="295"/>
      <c r="AD8" s="295"/>
      <c r="AE8" s="295"/>
      <c r="AF8" s="295"/>
      <c r="AG8" s="295"/>
      <c r="AH8" s="295"/>
      <c r="AI8" s="295"/>
      <c r="AJ8" s="295"/>
      <c r="AK8" s="295"/>
      <c r="AL8" s="295"/>
      <c r="AM8" s="295"/>
      <c r="AN8" s="295"/>
      <c r="AO8" s="295"/>
      <c r="AP8" s="295"/>
      <c r="AQ8" s="295"/>
      <c r="AR8" s="295"/>
      <c r="AS8" s="295"/>
      <c r="AT8" s="295"/>
      <c r="AU8" s="295"/>
      <c r="AV8" s="44"/>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2" customHeight="1" x14ac:dyDescent="0.25">
      <c r="A9" s="44"/>
      <c r="B9" s="295"/>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295"/>
      <c r="AK9" s="295"/>
      <c r="AL9" s="295"/>
      <c r="AM9" s="295"/>
      <c r="AN9" s="295"/>
      <c r="AO9" s="295"/>
      <c r="AP9" s="295"/>
      <c r="AQ9" s="295"/>
      <c r="AR9" s="295"/>
      <c r="AS9" s="295"/>
      <c r="AT9" s="295"/>
      <c r="AU9" s="295"/>
      <c r="AV9" s="44"/>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2" customHeight="1" x14ac:dyDescent="0.25">
      <c r="A10" s="44"/>
      <c r="B10" s="295"/>
      <c r="C10" s="295"/>
      <c r="D10" s="295"/>
      <c r="E10" s="295"/>
      <c r="F10" s="295"/>
      <c r="G10" s="295"/>
      <c r="H10" s="295"/>
      <c r="I10" s="295"/>
      <c r="J10" s="295"/>
      <c r="K10" s="295"/>
      <c r="L10" s="295"/>
      <c r="M10" s="295"/>
      <c r="N10" s="295"/>
      <c r="O10" s="295"/>
      <c r="P10" s="295"/>
      <c r="Q10" s="295"/>
      <c r="R10" s="295"/>
      <c r="S10" s="295"/>
      <c r="T10" s="295"/>
      <c r="U10" s="295"/>
      <c r="V10" s="295"/>
      <c r="W10" s="295"/>
      <c r="X10" s="295"/>
      <c r="Y10" s="295"/>
      <c r="Z10" s="295"/>
      <c r="AA10" s="295"/>
      <c r="AB10" s="295"/>
      <c r="AC10" s="295"/>
      <c r="AD10" s="295"/>
      <c r="AE10" s="295"/>
      <c r="AF10" s="295"/>
      <c r="AG10" s="295"/>
      <c r="AH10" s="295"/>
      <c r="AI10" s="295"/>
      <c r="AJ10" s="295"/>
      <c r="AK10" s="295"/>
      <c r="AL10" s="295"/>
      <c r="AM10" s="295"/>
      <c r="AN10" s="295"/>
      <c r="AO10" s="295"/>
      <c r="AP10" s="295"/>
      <c r="AQ10" s="295"/>
      <c r="AR10" s="295"/>
      <c r="AS10" s="295"/>
      <c r="AT10" s="295"/>
      <c r="AU10" s="295"/>
      <c r="AV10" s="44"/>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2" customHeight="1" x14ac:dyDescent="0.25">
      <c r="A11" s="44"/>
      <c r="B11" s="295"/>
      <c r="C11" s="295"/>
      <c r="D11" s="295"/>
      <c r="E11" s="295"/>
      <c r="F11" s="295"/>
      <c r="G11" s="295"/>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295"/>
      <c r="AJ11" s="295"/>
      <c r="AK11" s="295"/>
      <c r="AL11" s="295"/>
      <c r="AM11" s="295"/>
      <c r="AN11" s="295"/>
      <c r="AO11" s="295"/>
      <c r="AP11" s="295"/>
      <c r="AQ11" s="295"/>
      <c r="AR11" s="295"/>
      <c r="AS11" s="295"/>
      <c r="AT11" s="295"/>
      <c r="AU11" s="295"/>
      <c r="AV11" s="44"/>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2" customHeight="1" x14ac:dyDescent="0.25">
      <c r="A12" s="44"/>
      <c r="B12" s="295"/>
      <c r="C12" s="295"/>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95"/>
      <c r="AU12" s="295"/>
      <c r="AV12" s="44"/>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2" customHeight="1" x14ac:dyDescent="0.25">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2" customHeight="1" x14ac:dyDescent="0.25">
      <c r="A14" s="44"/>
      <c r="B14" s="372"/>
      <c r="C14" s="372"/>
      <c r="D14" s="372"/>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2"/>
      <c r="AG14" s="372"/>
      <c r="AH14" s="372"/>
      <c r="AI14" s="372"/>
      <c r="AJ14" s="372"/>
      <c r="AK14" s="372"/>
      <c r="AL14" s="372"/>
      <c r="AM14" s="372"/>
      <c r="AN14" s="372"/>
      <c r="AO14" s="372"/>
      <c r="AP14" s="372"/>
      <c r="AQ14" s="372"/>
      <c r="AR14" s="372"/>
      <c r="AS14" s="372"/>
      <c r="AT14" s="372"/>
      <c r="AU14" s="372"/>
      <c r="AV14" s="4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2" customHeight="1" x14ac:dyDescent="0.25">
      <c r="A15" s="44"/>
      <c r="B15" s="372"/>
      <c r="C15" s="372"/>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372"/>
      <c r="AP15" s="372"/>
      <c r="AQ15" s="372"/>
      <c r="AR15" s="372"/>
      <c r="AS15" s="372"/>
      <c r="AT15" s="372"/>
      <c r="AU15" s="372"/>
      <c r="AV15" s="44"/>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2" customHeight="1" x14ac:dyDescent="0.25">
      <c r="A16" s="44"/>
      <c r="B16" s="373" t="s">
        <v>533</v>
      </c>
      <c r="C16" s="373"/>
      <c r="D16" s="373"/>
      <c r="E16" s="373"/>
      <c r="F16" s="373"/>
      <c r="G16" s="373"/>
      <c r="H16" s="373"/>
      <c r="I16" s="373"/>
      <c r="J16" s="373"/>
      <c r="K16" s="373"/>
      <c r="L16" s="373"/>
      <c r="M16" s="373"/>
      <c r="N16" s="373"/>
      <c r="O16" s="373"/>
      <c r="P16" s="373"/>
      <c r="Q16" s="373"/>
      <c r="R16" s="373"/>
      <c r="S16" s="373"/>
      <c r="T16" s="373"/>
      <c r="U16" s="373"/>
      <c r="V16" s="373"/>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3"/>
      <c r="AU16" s="373"/>
      <c r="AV16" s="44"/>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12" customHeight="1" x14ac:dyDescent="0.25">
      <c r="A17" s="44"/>
      <c r="B17" s="373"/>
      <c r="C17" s="373"/>
      <c r="D17" s="373"/>
      <c r="E17" s="373"/>
      <c r="F17" s="373"/>
      <c r="G17" s="373"/>
      <c r="H17" s="373"/>
      <c r="I17" s="373"/>
      <c r="J17" s="373"/>
      <c r="K17" s="373"/>
      <c r="L17" s="373"/>
      <c r="M17" s="373"/>
      <c r="N17" s="373"/>
      <c r="O17" s="373"/>
      <c r="P17" s="373"/>
      <c r="Q17" s="373"/>
      <c r="R17" s="373"/>
      <c r="S17" s="373"/>
      <c r="T17" s="373"/>
      <c r="U17" s="373"/>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3"/>
      <c r="AU17" s="373"/>
      <c r="AV17" s="44"/>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12" customHeight="1" x14ac:dyDescent="0.25">
      <c r="A18" s="44"/>
      <c r="B18" s="44"/>
      <c r="C18" s="122"/>
      <c r="D18" s="44"/>
      <c r="E18" s="122"/>
      <c r="F18" s="44"/>
      <c r="G18" s="122"/>
      <c r="H18" s="44"/>
      <c r="I18" s="122"/>
      <c r="J18" s="44"/>
      <c r="K18" s="122"/>
      <c r="L18" s="44"/>
      <c r="M18" s="44"/>
      <c r="N18" s="44"/>
      <c r="O18" s="44"/>
      <c r="P18" s="44"/>
      <c r="Q18" s="44"/>
      <c r="R18" s="44"/>
      <c r="S18" s="44"/>
      <c r="T18" s="44"/>
      <c r="U18" s="44"/>
      <c r="V18" s="44"/>
      <c r="W18" s="374" t="s">
        <v>534</v>
      </c>
      <c r="X18" s="374"/>
      <c r="Y18" s="374"/>
      <c r="Z18" s="374"/>
      <c r="AA18" s="374"/>
      <c r="AB18" s="374"/>
      <c r="AC18" s="374"/>
      <c r="AD18" s="374"/>
      <c r="AE18" s="122"/>
      <c r="AF18" s="122"/>
      <c r="AG18" s="122"/>
      <c r="AH18" s="122"/>
      <c r="AI18" s="122"/>
      <c r="AJ18" s="122"/>
      <c r="AK18" s="122"/>
      <c r="AL18" s="122"/>
      <c r="AM18" s="122"/>
      <c r="AN18" s="122"/>
      <c r="AO18" s="122"/>
      <c r="AP18" s="122"/>
      <c r="AQ18" s="122"/>
      <c r="AR18" s="122"/>
      <c r="AS18" s="122"/>
      <c r="AT18" s="122"/>
      <c r="AU18" s="122"/>
      <c r="AV18" s="44"/>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2" customHeight="1" x14ac:dyDescent="0.25">
      <c r="A19" s="44"/>
      <c r="B19" s="44"/>
      <c r="C19" s="122"/>
      <c r="D19" s="44"/>
      <c r="E19" s="122"/>
      <c r="F19" s="44"/>
      <c r="G19" s="122"/>
      <c r="H19" s="44"/>
      <c r="I19" s="122"/>
      <c r="J19" s="44"/>
      <c r="K19" s="122"/>
      <c r="L19" s="44"/>
      <c r="M19" s="44"/>
      <c r="N19" s="44"/>
      <c r="O19" s="44"/>
      <c r="P19" s="44"/>
      <c r="Q19" s="44"/>
      <c r="R19" s="44"/>
      <c r="S19" s="44"/>
      <c r="T19" s="44"/>
      <c r="U19" s="44"/>
      <c r="V19" s="44"/>
      <c r="W19" s="374"/>
      <c r="X19" s="374"/>
      <c r="Y19" s="374"/>
      <c r="Z19" s="374"/>
      <c r="AA19" s="374"/>
      <c r="AB19" s="374"/>
      <c r="AC19" s="374"/>
      <c r="AD19" s="374"/>
      <c r="AE19" s="122"/>
      <c r="AF19" s="122"/>
      <c r="AG19" s="122"/>
      <c r="AH19" s="122"/>
      <c r="AI19" s="122"/>
      <c r="AJ19" s="122"/>
      <c r="AK19" s="122"/>
      <c r="AL19" s="122"/>
      <c r="AM19" s="122"/>
      <c r="AN19" s="122"/>
      <c r="AO19" s="122"/>
      <c r="AP19" s="122"/>
      <c r="AQ19" s="122"/>
      <c r="AR19" s="122"/>
      <c r="AS19" s="122"/>
      <c r="AT19" s="122"/>
      <c r="AU19" s="122"/>
      <c r="AV19" s="44"/>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7.5" customHeight="1" x14ac:dyDescent="0.25">
      <c r="A20" s="44"/>
      <c r="B20" s="44"/>
      <c r="C20" s="122"/>
      <c r="D20" s="44"/>
      <c r="E20" s="122"/>
      <c r="F20" s="44"/>
      <c r="G20" s="122"/>
      <c r="H20" s="44"/>
      <c r="I20" s="122"/>
      <c r="J20" s="44"/>
      <c r="K20" s="122"/>
      <c r="L20" s="44"/>
      <c r="M20" s="44"/>
      <c r="N20" s="44"/>
      <c r="O20" s="44"/>
      <c r="P20" s="44"/>
      <c r="Q20" s="44"/>
      <c r="R20" s="44"/>
      <c r="S20" s="44"/>
      <c r="T20" s="44"/>
      <c r="U20" s="44"/>
      <c r="V20" s="44"/>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44"/>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2" customHeight="1" x14ac:dyDescent="0.25">
      <c r="A21" s="44"/>
      <c r="B21" s="44"/>
      <c r="C21" s="122"/>
      <c r="D21" s="44"/>
      <c r="E21" s="122"/>
      <c r="F21" s="44"/>
      <c r="G21" s="122"/>
      <c r="H21" s="44"/>
      <c r="I21" s="122"/>
      <c r="J21" s="44"/>
      <c r="K21" s="122"/>
      <c r="L21" s="44"/>
      <c r="M21" s="375" t="s">
        <v>535</v>
      </c>
      <c r="N21" s="375"/>
      <c r="O21" s="375"/>
      <c r="P21" s="375"/>
      <c r="Q21" s="375"/>
      <c r="R21" s="375"/>
      <c r="S21" s="375"/>
      <c r="T21" s="375"/>
      <c r="U21" s="44"/>
      <c r="V21" s="44"/>
      <c r="W21" s="376">
        <f>T77</f>
        <v>0</v>
      </c>
      <c r="X21" s="376"/>
      <c r="Y21" s="376"/>
      <c r="Z21" s="376"/>
      <c r="AA21" s="376"/>
      <c r="AB21" s="376"/>
      <c r="AC21" s="376"/>
      <c r="AD21" s="376"/>
      <c r="AE21" s="122"/>
      <c r="AF21" s="377" t="s">
        <v>536</v>
      </c>
      <c r="AG21" s="377"/>
      <c r="AH21" s="377"/>
      <c r="AI21" s="377"/>
      <c r="AJ21" s="377"/>
      <c r="AK21" s="377"/>
      <c r="AL21" s="377"/>
      <c r="AM21" s="377"/>
      <c r="AN21" s="377"/>
      <c r="AO21" s="377"/>
      <c r="AP21" s="378" t="str">
        <f>IF(ISERROR(W21/Objectifs!AB26),"remplir objectifs",W21/Objectifs!AB26)</f>
        <v>remplir objectifs</v>
      </c>
      <c r="AQ21" s="378"/>
      <c r="AR21" s="378"/>
      <c r="AS21" s="378"/>
      <c r="AT21" s="378"/>
      <c r="AU21" s="122"/>
      <c r="AV21" s="44"/>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2" customHeight="1" x14ac:dyDescent="0.25">
      <c r="A22" s="44"/>
      <c r="B22" s="44"/>
      <c r="C22" s="122"/>
      <c r="D22" s="44"/>
      <c r="E22" s="122"/>
      <c r="F22" s="44"/>
      <c r="G22" s="122"/>
      <c r="H22" s="44"/>
      <c r="I22" s="122"/>
      <c r="J22" s="44"/>
      <c r="K22" s="122"/>
      <c r="L22" s="44"/>
      <c r="M22" s="375"/>
      <c r="N22" s="375"/>
      <c r="O22" s="375"/>
      <c r="P22" s="375"/>
      <c r="Q22" s="375"/>
      <c r="R22" s="375"/>
      <c r="S22" s="375"/>
      <c r="T22" s="375"/>
      <c r="U22" s="44"/>
      <c r="V22" s="44"/>
      <c r="W22" s="376"/>
      <c r="X22" s="376"/>
      <c r="Y22" s="376"/>
      <c r="Z22" s="376"/>
      <c r="AA22" s="376"/>
      <c r="AB22" s="376"/>
      <c r="AC22" s="376"/>
      <c r="AD22" s="376"/>
      <c r="AE22" s="122"/>
      <c r="AF22" s="377"/>
      <c r="AG22" s="377"/>
      <c r="AH22" s="377"/>
      <c r="AI22" s="377"/>
      <c r="AJ22" s="377"/>
      <c r="AK22" s="377"/>
      <c r="AL22" s="377"/>
      <c r="AM22" s="377"/>
      <c r="AN22" s="377"/>
      <c r="AO22" s="377"/>
      <c r="AP22" s="378"/>
      <c r="AQ22" s="378"/>
      <c r="AR22" s="378"/>
      <c r="AS22" s="378"/>
      <c r="AT22" s="378"/>
      <c r="AU22" s="122"/>
      <c r="AV22" s="44"/>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7.5" customHeight="1" x14ac:dyDescent="0.25">
      <c r="A23" s="44"/>
      <c r="B23" s="44"/>
      <c r="C23" s="122"/>
      <c r="D23" s="44"/>
      <c r="E23" s="122"/>
      <c r="F23" s="44"/>
      <c r="G23" s="122"/>
      <c r="H23" s="44"/>
      <c r="I23" s="122"/>
      <c r="J23" s="44"/>
      <c r="K23" s="122"/>
      <c r="L23" s="44"/>
      <c r="M23" s="44"/>
      <c r="N23" s="44"/>
      <c r="O23" s="44"/>
      <c r="P23" s="44"/>
      <c r="Q23" s="44"/>
      <c r="R23" s="44"/>
      <c r="S23" s="44"/>
      <c r="T23" s="44"/>
      <c r="U23" s="44"/>
      <c r="V23" s="44"/>
      <c r="W23" s="44"/>
      <c r="X23" s="44"/>
      <c r="Y23" s="44"/>
      <c r="Z23" s="44"/>
      <c r="AA23" s="44"/>
      <c r="AB23" s="44"/>
      <c r="AC23" s="44"/>
      <c r="AD23" s="44"/>
      <c r="AE23" s="122"/>
      <c r="AF23" s="122"/>
      <c r="AG23" s="122"/>
      <c r="AH23" s="44"/>
      <c r="AI23" s="44"/>
      <c r="AJ23" s="122"/>
      <c r="AK23" s="122"/>
      <c r="AL23" s="122"/>
      <c r="AM23" s="122"/>
      <c r="AN23" s="122"/>
      <c r="AO23" s="122"/>
      <c r="AP23" s="122"/>
      <c r="AQ23" s="122"/>
      <c r="AR23" s="122"/>
      <c r="AS23" s="122"/>
      <c r="AT23" s="122"/>
      <c r="AU23" s="122"/>
      <c r="AV23" s="44"/>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2" customHeight="1" x14ac:dyDescent="0.25">
      <c r="A24" s="44"/>
      <c r="B24" s="44"/>
      <c r="C24" s="122"/>
      <c r="D24" s="44"/>
      <c r="E24" s="122"/>
      <c r="F24" s="44"/>
      <c r="G24" s="122"/>
      <c r="H24" s="44"/>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4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2" customHeight="1" x14ac:dyDescent="0.25">
      <c r="A25" s="44"/>
      <c r="B25" s="44"/>
      <c r="C25" s="122"/>
      <c r="D25" s="44"/>
      <c r="E25" s="122"/>
      <c r="F25" s="44"/>
      <c r="G25" s="122"/>
      <c r="H25" s="44"/>
      <c r="I25" s="122"/>
      <c r="J25" s="44"/>
      <c r="K25" s="122"/>
      <c r="L25" s="44"/>
      <c r="M25" s="359" t="str">
        <f>Z51</f>
        <v>Subvention demandée</v>
      </c>
      <c r="N25" s="359"/>
      <c r="O25" s="359"/>
      <c r="P25" s="359"/>
      <c r="Q25" s="359"/>
      <c r="R25" s="359"/>
      <c r="S25" s="359"/>
      <c r="T25" s="359"/>
      <c r="U25" s="44"/>
      <c r="V25" s="44"/>
      <c r="W25" s="360">
        <f>AO51</f>
        <v>0</v>
      </c>
      <c r="X25" s="361"/>
      <c r="Y25" s="361"/>
      <c r="Z25" s="361"/>
      <c r="AA25" s="361"/>
      <c r="AB25" s="361"/>
      <c r="AC25" s="361"/>
      <c r="AD25" s="361"/>
      <c r="AE25" s="122"/>
      <c r="AF25" s="362" t="str">
        <f>IF(W21&gt;0,W25/$W$21,"")</f>
        <v/>
      </c>
      <c r="AG25" s="362"/>
      <c r="AH25" s="362"/>
      <c r="AI25" s="362"/>
      <c r="AJ25" s="122"/>
      <c r="AK25" s="122"/>
      <c r="AL25" s="122"/>
      <c r="AM25" s="122"/>
      <c r="AN25" s="122"/>
      <c r="AO25" s="122"/>
      <c r="AP25" s="122"/>
      <c r="AQ25" s="122"/>
      <c r="AR25" s="122"/>
      <c r="AS25" s="122"/>
      <c r="AT25" s="122"/>
      <c r="AU25" s="122"/>
      <c r="AV25" s="44"/>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7.5" customHeight="1" x14ac:dyDescent="0.25">
      <c r="A26" s="44"/>
      <c r="B26" s="44"/>
      <c r="C26" s="122"/>
      <c r="D26" s="44"/>
      <c r="E26" s="122"/>
      <c r="F26" s="44"/>
      <c r="G26" s="122"/>
      <c r="H26" s="44"/>
      <c r="I26" s="122"/>
      <c r="J26" s="44"/>
      <c r="K26" s="122"/>
      <c r="L26" s="44"/>
      <c r="M26" s="359"/>
      <c r="N26" s="359"/>
      <c r="O26" s="359"/>
      <c r="P26" s="359"/>
      <c r="Q26" s="359"/>
      <c r="R26" s="359"/>
      <c r="S26" s="359"/>
      <c r="T26" s="359"/>
      <c r="U26" s="44"/>
      <c r="V26" s="44"/>
      <c r="W26" s="361"/>
      <c r="X26" s="361"/>
      <c r="Y26" s="361"/>
      <c r="Z26" s="361"/>
      <c r="AA26" s="361"/>
      <c r="AB26" s="361"/>
      <c r="AC26" s="361"/>
      <c r="AD26" s="361"/>
      <c r="AE26" s="122"/>
      <c r="AF26" s="362"/>
      <c r="AG26" s="362"/>
      <c r="AH26" s="362"/>
      <c r="AI26" s="362"/>
      <c r="AJ26" s="122"/>
      <c r="AK26" s="122"/>
      <c r="AL26" s="122"/>
      <c r="AM26" s="122"/>
      <c r="AN26" s="122"/>
      <c r="AO26" s="122"/>
      <c r="AP26" s="122"/>
      <c r="AQ26" s="122"/>
      <c r="AR26" s="122"/>
      <c r="AS26" s="122"/>
      <c r="AT26" s="122"/>
      <c r="AU26" s="122"/>
      <c r="AV26" s="44"/>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2" customHeight="1" x14ac:dyDescent="0.25">
      <c r="A27" s="44"/>
      <c r="B27" s="44"/>
      <c r="C27" s="122"/>
      <c r="D27" s="44"/>
      <c r="E27" s="122"/>
      <c r="F27" s="44"/>
      <c r="G27" s="122"/>
      <c r="H27" s="44"/>
      <c r="I27" s="122"/>
      <c r="J27" s="44"/>
      <c r="K27" s="122"/>
      <c r="L27" s="44"/>
      <c r="M27" s="122"/>
      <c r="N27" s="122"/>
      <c r="O27" s="122"/>
      <c r="P27" s="122"/>
      <c r="Q27" s="122"/>
      <c r="R27" s="122"/>
      <c r="S27" s="122"/>
      <c r="T27" s="122"/>
      <c r="U27" s="44"/>
      <c r="V27" s="44"/>
      <c r="W27" s="122"/>
      <c r="X27" s="122"/>
      <c r="Y27" s="122"/>
      <c r="Z27" s="122"/>
      <c r="AA27" s="122"/>
      <c r="AB27" s="122"/>
      <c r="AC27" s="122"/>
      <c r="AD27" s="122"/>
      <c r="AE27" s="122"/>
      <c r="AF27" s="123"/>
      <c r="AG27" s="123"/>
      <c r="AH27" s="123"/>
      <c r="AI27" s="123"/>
      <c r="AJ27" s="122"/>
      <c r="AK27" s="122"/>
      <c r="AL27" s="122"/>
      <c r="AM27" s="122"/>
      <c r="AN27" s="122"/>
      <c r="AO27" s="122"/>
      <c r="AP27" s="122"/>
      <c r="AQ27" s="122"/>
      <c r="AR27" s="122"/>
      <c r="AS27" s="122"/>
      <c r="AT27" s="122"/>
      <c r="AU27" s="122"/>
      <c r="AV27" s="44"/>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12" customHeight="1" x14ac:dyDescent="0.25">
      <c r="A28" s="44"/>
      <c r="B28" s="44"/>
      <c r="C28" s="122"/>
      <c r="D28" s="44"/>
      <c r="E28" s="122"/>
      <c r="F28" s="44"/>
      <c r="G28" s="122"/>
      <c r="H28" s="44"/>
      <c r="I28" s="122"/>
      <c r="J28" s="44"/>
      <c r="K28" s="122"/>
      <c r="L28" s="44"/>
      <c r="M28" s="353" t="s">
        <v>537</v>
      </c>
      <c r="N28" s="353"/>
      <c r="O28" s="353"/>
      <c r="P28" s="353"/>
      <c r="Q28" s="353"/>
      <c r="R28" s="353"/>
      <c r="S28" s="353"/>
      <c r="T28" s="353"/>
      <c r="U28" s="44"/>
      <c r="V28" s="44"/>
      <c r="W28" s="363">
        <f>SUM(AO53:AR72)</f>
        <v>0</v>
      </c>
      <c r="X28" s="364"/>
      <c r="Y28" s="364"/>
      <c r="Z28" s="364"/>
      <c r="AA28" s="364"/>
      <c r="AB28" s="364"/>
      <c r="AC28" s="364"/>
      <c r="AD28" s="365"/>
      <c r="AE28" s="122"/>
      <c r="AF28" s="355" t="str">
        <f>IF(W21&gt;0,W28/$W$21,"")</f>
        <v/>
      </c>
      <c r="AG28" s="355"/>
      <c r="AH28" s="355"/>
      <c r="AI28" s="355"/>
      <c r="AJ28" s="122"/>
      <c r="AK28" s="122"/>
      <c r="AL28" s="122"/>
      <c r="AM28" s="122"/>
      <c r="AN28" s="122"/>
      <c r="AO28" s="122"/>
      <c r="AP28" s="122"/>
      <c r="AQ28" s="122"/>
      <c r="AR28" s="122"/>
      <c r="AS28" s="122"/>
      <c r="AT28" s="122"/>
      <c r="AU28" s="122"/>
      <c r="AV28" s="44"/>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7.5" customHeight="1" x14ac:dyDescent="0.25">
      <c r="A29" s="44"/>
      <c r="B29" s="44"/>
      <c r="C29" s="122"/>
      <c r="D29" s="44"/>
      <c r="E29" s="122"/>
      <c r="F29" s="44"/>
      <c r="G29" s="122"/>
      <c r="H29" s="44"/>
      <c r="I29" s="122"/>
      <c r="J29" s="44"/>
      <c r="K29" s="122"/>
      <c r="L29" s="44"/>
      <c r="M29" s="353"/>
      <c r="N29" s="353"/>
      <c r="O29" s="353"/>
      <c r="P29" s="353"/>
      <c r="Q29" s="353"/>
      <c r="R29" s="353"/>
      <c r="S29" s="353"/>
      <c r="T29" s="353"/>
      <c r="U29" s="44"/>
      <c r="V29" s="44"/>
      <c r="W29" s="366"/>
      <c r="X29" s="367"/>
      <c r="Y29" s="367"/>
      <c r="Z29" s="367"/>
      <c r="AA29" s="367"/>
      <c r="AB29" s="367"/>
      <c r="AC29" s="367"/>
      <c r="AD29" s="368"/>
      <c r="AE29" s="122"/>
      <c r="AF29" s="355"/>
      <c r="AG29" s="355"/>
      <c r="AH29" s="355"/>
      <c r="AI29" s="355"/>
      <c r="AJ29" s="122"/>
      <c r="AK29" s="122"/>
      <c r="AL29" s="122"/>
      <c r="AM29" s="122"/>
      <c r="AN29" s="122"/>
      <c r="AO29" s="122"/>
      <c r="AP29" s="122"/>
      <c r="AQ29" s="122"/>
      <c r="AR29" s="122"/>
      <c r="AS29" s="122"/>
      <c r="AT29" s="122"/>
      <c r="AU29" s="122"/>
      <c r="AV29" s="44"/>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2" customHeight="1" x14ac:dyDescent="0.25">
      <c r="A30" s="44"/>
      <c r="B30" s="44"/>
      <c r="C30" s="122"/>
      <c r="D30" s="44"/>
      <c r="E30" s="122"/>
      <c r="F30" s="44"/>
      <c r="G30" s="122"/>
      <c r="H30" s="44"/>
      <c r="I30" s="122"/>
      <c r="J30" s="44"/>
      <c r="K30" s="122"/>
      <c r="L30" s="44"/>
      <c r="M30" s="124"/>
      <c r="N30" s="124"/>
      <c r="O30" s="124"/>
      <c r="P30" s="124"/>
      <c r="Q30" s="124"/>
      <c r="R30" s="124"/>
      <c r="S30" s="124"/>
      <c r="T30" s="124"/>
      <c r="U30" s="44"/>
      <c r="V30" s="44"/>
      <c r="W30" s="124"/>
      <c r="X30" s="124"/>
      <c r="Y30" s="124"/>
      <c r="Z30" s="124"/>
      <c r="AA30" s="124"/>
      <c r="AB30" s="124"/>
      <c r="AC30" s="124"/>
      <c r="AD30" s="124"/>
      <c r="AE30" s="122"/>
      <c r="AF30" s="123"/>
      <c r="AG30" s="123"/>
      <c r="AH30" s="123"/>
      <c r="AI30" s="123"/>
      <c r="AJ30" s="122"/>
      <c r="AK30" s="122"/>
      <c r="AL30" s="122"/>
      <c r="AM30" s="122"/>
      <c r="AN30" s="122"/>
      <c r="AO30" s="122"/>
      <c r="AP30" s="122"/>
      <c r="AQ30" s="122"/>
      <c r="AR30" s="122"/>
      <c r="AS30" s="122"/>
      <c r="AT30" s="122"/>
      <c r="AU30" s="122"/>
      <c r="AV30" s="44"/>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12" customHeight="1" x14ac:dyDescent="0.25">
      <c r="A31" s="44"/>
      <c r="B31" s="44"/>
      <c r="C31" s="122"/>
      <c r="D31" s="44"/>
      <c r="E31" s="122"/>
      <c r="F31" s="44"/>
      <c r="G31" s="122"/>
      <c r="H31" s="44"/>
      <c r="I31" s="122"/>
      <c r="J31" s="125"/>
      <c r="K31" s="126"/>
      <c r="L31" s="125"/>
      <c r="M31" s="369" t="s">
        <v>538</v>
      </c>
      <c r="N31" s="369"/>
      <c r="O31" s="369"/>
      <c r="P31" s="369"/>
      <c r="Q31" s="369"/>
      <c r="R31" s="369"/>
      <c r="S31" s="369"/>
      <c r="T31" s="369"/>
      <c r="U31" s="125"/>
      <c r="V31" s="125"/>
      <c r="W31" s="370" t="str">
        <f>AO73</f>
        <v>Gratuité demandée</v>
      </c>
      <c r="X31" s="370"/>
      <c r="Y31" s="370"/>
      <c r="Z31" s="370"/>
      <c r="AA31" s="370"/>
      <c r="AB31" s="370"/>
      <c r="AC31" s="370"/>
      <c r="AD31" s="370"/>
      <c r="AE31" s="126"/>
      <c r="AF31" s="371" t="e">
        <f>W31/$W$21</f>
        <v>#VALUE!</v>
      </c>
      <c r="AG31" s="371"/>
      <c r="AH31" s="371"/>
      <c r="AI31" s="371"/>
      <c r="AJ31" s="126"/>
      <c r="AK31" s="126"/>
      <c r="AL31" s="126"/>
      <c r="AM31" s="122"/>
      <c r="AN31" s="122"/>
      <c r="AO31" s="122"/>
      <c r="AP31" s="122"/>
      <c r="AQ31" s="122"/>
      <c r="AR31" s="122"/>
      <c r="AS31" s="122"/>
      <c r="AT31" s="122"/>
      <c r="AU31" s="122"/>
      <c r="AV31" s="44"/>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7.5" customHeight="1" x14ac:dyDescent="0.25">
      <c r="A32" s="44"/>
      <c r="B32" s="44"/>
      <c r="C32" s="122"/>
      <c r="D32" s="44"/>
      <c r="E32" s="122"/>
      <c r="F32" s="44"/>
      <c r="G32" s="122"/>
      <c r="H32" s="44"/>
      <c r="I32" s="122"/>
      <c r="J32" s="125"/>
      <c r="K32" s="126"/>
      <c r="L32" s="125"/>
      <c r="M32" s="369"/>
      <c r="N32" s="369"/>
      <c r="O32" s="369"/>
      <c r="P32" s="369"/>
      <c r="Q32" s="369"/>
      <c r="R32" s="369"/>
      <c r="S32" s="369"/>
      <c r="T32" s="369"/>
      <c r="U32" s="125"/>
      <c r="V32" s="125"/>
      <c r="W32" s="370"/>
      <c r="X32" s="370"/>
      <c r="Y32" s="370"/>
      <c r="Z32" s="370"/>
      <c r="AA32" s="370"/>
      <c r="AB32" s="370"/>
      <c r="AC32" s="370"/>
      <c r="AD32" s="370"/>
      <c r="AE32" s="126"/>
      <c r="AF32" s="371"/>
      <c r="AG32" s="371"/>
      <c r="AH32" s="371"/>
      <c r="AI32" s="371"/>
      <c r="AJ32" s="126"/>
      <c r="AK32" s="126"/>
      <c r="AL32" s="126"/>
      <c r="AM32" s="122"/>
      <c r="AN32" s="122"/>
      <c r="AO32" s="122"/>
      <c r="AP32" s="122"/>
      <c r="AQ32" s="122"/>
      <c r="AR32" s="122"/>
      <c r="AS32" s="122"/>
      <c r="AT32" s="122"/>
      <c r="AU32" s="122"/>
      <c r="AV32" s="44"/>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5" ht="12" customHeight="1" x14ac:dyDescent="0.25">
      <c r="A33" s="44"/>
      <c r="B33" s="44"/>
      <c r="C33" s="122"/>
      <c r="D33" s="44"/>
      <c r="E33" s="122"/>
      <c r="F33" s="44"/>
      <c r="G33" s="122"/>
      <c r="H33" s="44"/>
      <c r="I33" s="122"/>
      <c r="J33" s="44"/>
      <c r="K33" s="122"/>
      <c r="L33" s="44"/>
      <c r="M33" s="124"/>
      <c r="N33" s="124"/>
      <c r="O33" s="124"/>
      <c r="P33" s="124"/>
      <c r="Q33" s="124"/>
      <c r="R33" s="124"/>
      <c r="S33" s="124"/>
      <c r="T33" s="124"/>
      <c r="U33" s="44"/>
      <c r="V33" s="44"/>
      <c r="W33" s="124"/>
      <c r="X33" s="124"/>
      <c r="Y33" s="124"/>
      <c r="Z33" s="124"/>
      <c r="AA33" s="124"/>
      <c r="AB33" s="124"/>
      <c r="AC33" s="124"/>
      <c r="AD33" s="124"/>
      <c r="AE33" s="122"/>
      <c r="AF33" s="123"/>
      <c r="AG33" s="123"/>
      <c r="AH33" s="123"/>
      <c r="AI33" s="123"/>
      <c r="AJ33" s="122"/>
      <c r="AK33" s="122"/>
      <c r="AL33" s="122"/>
      <c r="AM33" s="122"/>
      <c r="AN33" s="122"/>
      <c r="AO33" s="122"/>
      <c r="AP33" s="122"/>
      <c r="AQ33" s="122"/>
      <c r="AR33" s="122"/>
      <c r="AS33" s="122"/>
      <c r="AT33" s="122"/>
      <c r="AU33" s="122"/>
      <c r="AV33" s="44"/>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5" ht="12" customHeight="1" x14ac:dyDescent="0.25">
      <c r="A34" s="44"/>
      <c r="B34" s="44"/>
      <c r="C34" s="122"/>
      <c r="D34" s="44"/>
      <c r="E34" s="122"/>
      <c r="F34" s="44"/>
      <c r="G34" s="122"/>
      <c r="H34" s="44"/>
      <c r="I34" s="122"/>
      <c r="J34" s="44"/>
      <c r="K34" s="122"/>
      <c r="L34" s="44"/>
      <c r="M34" s="353" t="s">
        <v>539</v>
      </c>
      <c r="N34" s="353"/>
      <c r="O34" s="353"/>
      <c r="P34" s="353"/>
      <c r="Q34" s="353"/>
      <c r="R34" s="353"/>
      <c r="S34" s="353"/>
      <c r="T34" s="353"/>
      <c r="U34" s="44"/>
      <c r="V34" s="44"/>
      <c r="W34" s="354">
        <f>AO75</f>
        <v>0</v>
      </c>
      <c r="X34" s="354"/>
      <c r="Y34" s="354"/>
      <c r="Z34" s="354"/>
      <c r="AA34" s="354"/>
      <c r="AB34" s="354"/>
      <c r="AC34" s="354"/>
      <c r="AD34" s="354"/>
      <c r="AE34" s="122"/>
      <c r="AF34" s="355">
        <f>IF(WS21&gt;0,W34/$W$21,0)</f>
        <v>0</v>
      </c>
      <c r="AG34" s="355"/>
      <c r="AH34" s="355"/>
      <c r="AI34" s="355"/>
      <c r="AJ34" s="122"/>
      <c r="AK34" s="122"/>
      <c r="AL34" s="122"/>
      <c r="AM34" s="122"/>
      <c r="AN34" s="122"/>
      <c r="AO34" s="122"/>
      <c r="AP34" s="122"/>
      <c r="AQ34" s="122"/>
      <c r="AR34" s="122"/>
      <c r="AS34" s="122"/>
      <c r="AT34" s="122"/>
      <c r="AU34" s="122"/>
      <c r="AV34" s="4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5" ht="12" customHeight="1" x14ac:dyDescent="0.25">
      <c r="A35" s="44"/>
      <c r="B35" s="44"/>
      <c r="C35" s="127"/>
      <c r="D35" s="127"/>
      <c r="E35" s="127"/>
      <c r="F35" s="127"/>
      <c r="G35" s="127"/>
      <c r="H35" s="127"/>
      <c r="I35" s="127"/>
      <c r="J35" s="127"/>
      <c r="K35" s="127"/>
      <c r="L35" s="127"/>
      <c r="M35" s="353"/>
      <c r="N35" s="353"/>
      <c r="O35" s="353"/>
      <c r="P35" s="353"/>
      <c r="Q35" s="353"/>
      <c r="R35" s="353"/>
      <c r="S35" s="353"/>
      <c r="T35" s="353"/>
      <c r="U35" s="44"/>
      <c r="V35" s="44"/>
      <c r="W35" s="354"/>
      <c r="X35" s="354"/>
      <c r="Y35" s="354"/>
      <c r="Z35" s="354"/>
      <c r="AA35" s="354"/>
      <c r="AB35" s="354"/>
      <c r="AC35" s="354"/>
      <c r="AD35" s="354"/>
      <c r="AE35" s="122"/>
      <c r="AF35" s="355"/>
      <c r="AG35" s="355"/>
      <c r="AH35" s="355"/>
      <c r="AI35" s="355"/>
      <c r="AJ35" s="122"/>
      <c r="AK35" s="122"/>
      <c r="AL35" s="122"/>
      <c r="AM35" s="122"/>
      <c r="AN35" s="122"/>
      <c r="AO35" s="122"/>
      <c r="AP35" s="122"/>
      <c r="AQ35" s="122"/>
      <c r="AR35" s="122"/>
      <c r="AS35" s="122"/>
      <c r="AT35" s="122"/>
      <c r="AU35" s="122"/>
      <c r="AV35" s="44"/>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5" ht="12" customHeight="1" x14ac:dyDescent="0.25">
      <c r="A36" s="44"/>
      <c r="B36" s="44"/>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2"/>
      <c r="AK36" s="122"/>
      <c r="AL36" s="122"/>
      <c r="AM36" s="122"/>
      <c r="AN36" s="122"/>
      <c r="AO36" s="122"/>
      <c r="AP36" s="122"/>
      <c r="AQ36" s="122"/>
      <c r="AR36" s="122"/>
      <c r="AS36" s="122"/>
      <c r="AT36" s="122"/>
      <c r="AU36" s="122"/>
      <c r="AV36" s="44"/>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5" ht="12" customHeight="1" x14ac:dyDescent="0.25">
      <c r="A37" s="44"/>
      <c r="B37" s="44"/>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2"/>
      <c r="AK37" s="122"/>
      <c r="AL37" s="122"/>
      <c r="AM37" s="122"/>
      <c r="AN37" s="122"/>
      <c r="AO37" s="122"/>
      <c r="AP37" s="122"/>
      <c r="AQ37" s="122"/>
      <c r="AR37" s="122"/>
      <c r="AS37" s="122"/>
      <c r="AT37" s="122"/>
      <c r="AU37" s="122"/>
      <c r="AV37" s="44"/>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5" ht="12" customHeight="1" x14ac:dyDescent="0.25">
      <c r="A38" s="356" t="s">
        <v>540</v>
      </c>
      <c r="B38" s="356"/>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5" ht="12" customHeight="1" x14ac:dyDescent="0.25">
      <c r="A39" s="269"/>
      <c r="B39" s="269"/>
      <c r="C39" s="269"/>
      <c r="D39" s="269"/>
      <c r="E39" s="269"/>
      <c r="F39" s="269"/>
      <c r="G39" s="269"/>
      <c r="H39" s="269"/>
      <c r="I39" s="269"/>
      <c r="J39" s="269"/>
      <c r="K39" s="269"/>
      <c r="L39" s="269"/>
      <c r="M39" s="269"/>
      <c r="N39" s="269"/>
      <c r="O39" s="269"/>
      <c r="P39" s="269"/>
      <c r="Q39" s="269"/>
      <c r="R39" s="269"/>
      <c r="S39" s="269"/>
      <c r="T39" s="269"/>
      <c r="U39" s="269"/>
      <c r="V39" s="269"/>
      <c r="W39" s="269"/>
      <c r="X39" s="269"/>
      <c r="Y39" s="269"/>
      <c r="Z39" s="269"/>
      <c r="AA39" s="269"/>
      <c r="AB39" s="269"/>
      <c r="AC39" s="269"/>
      <c r="AD39" s="269"/>
      <c r="AE39" s="269"/>
      <c r="AF39" s="269"/>
      <c r="AG39" s="269"/>
      <c r="AH39" s="269"/>
      <c r="AI39" s="269"/>
      <c r="AJ39" s="269"/>
      <c r="AK39" s="269"/>
      <c r="AL39" s="269"/>
      <c r="AM39" s="269"/>
      <c r="AN39" s="269"/>
      <c r="AO39" s="269"/>
      <c r="AP39" s="269"/>
      <c r="AQ39" s="269"/>
      <c r="AR39" s="269"/>
      <c r="AS39" s="269"/>
      <c r="AT39" s="269"/>
      <c r="AU39" s="269"/>
      <c r="AV39" s="26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5" ht="12" customHeight="1" x14ac:dyDescent="0.25">
      <c r="A40" s="284"/>
      <c r="B40" s="284"/>
      <c r="C40" s="284"/>
      <c r="D40" s="277" t="str">
        <f>D1</f>
        <v>Appel à projets commun 2020</v>
      </c>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357" t="s">
        <v>515</v>
      </c>
      <c r="AO40" s="357"/>
      <c r="AP40" s="357"/>
      <c r="AQ40" s="357"/>
      <c r="AR40" s="357"/>
      <c r="AS40" s="357"/>
      <c r="AT40" s="357"/>
      <c r="AU40" s="357"/>
      <c r="AV40" s="357"/>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5" ht="12" customHeight="1" x14ac:dyDescent="0.25">
      <c r="A41" s="284"/>
      <c r="B41" s="284"/>
      <c r="C41" s="284"/>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357"/>
      <c r="AO41" s="357"/>
      <c r="AP41" s="357"/>
      <c r="AQ41" s="357"/>
      <c r="AR41" s="357"/>
      <c r="AS41" s="357"/>
      <c r="AT41" s="357"/>
      <c r="AU41" s="357"/>
      <c r="AV41" s="357"/>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5" ht="12" customHeight="1" x14ac:dyDescent="0.25">
      <c r="A42" s="284"/>
      <c r="B42" s="284"/>
      <c r="C42" s="284"/>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277"/>
      <c r="AF42" s="277"/>
      <c r="AG42" s="277"/>
      <c r="AH42" s="277"/>
      <c r="AI42" s="277"/>
      <c r="AJ42" s="277"/>
      <c r="AK42" s="277"/>
      <c r="AL42" s="277"/>
      <c r="AM42" s="277"/>
      <c r="AN42" s="357"/>
      <c r="AO42" s="357"/>
      <c r="AP42" s="357"/>
      <c r="AQ42" s="357"/>
      <c r="AR42" s="357"/>
      <c r="AS42" s="357"/>
      <c r="AT42" s="357"/>
      <c r="AU42" s="357"/>
      <c r="AV42" s="357"/>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5" ht="16.5" customHeight="1" x14ac:dyDescent="0.25">
      <c r="A43" s="44"/>
      <c r="B43" s="358" t="s">
        <v>541</v>
      </c>
      <c r="C43" s="358"/>
      <c r="D43" s="358"/>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49"/>
      <c r="AW43" s="128"/>
      <c r="AX43" s="128"/>
      <c r="AY43" s="128"/>
      <c r="AZ43" s="128"/>
      <c r="BA43" s="128"/>
      <c r="BB43" s="128"/>
      <c r="BC43" s="128"/>
      <c r="BD43" s="128"/>
      <c r="BE43" s="128"/>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5" ht="16.5" customHeight="1" x14ac:dyDescent="0.25">
      <c r="A44" s="44"/>
      <c r="B44" s="358"/>
      <c r="C44" s="358"/>
      <c r="D44" s="358"/>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58"/>
      <c r="AJ44" s="358"/>
      <c r="AK44" s="358"/>
      <c r="AL44" s="358"/>
      <c r="AM44" s="358"/>
      <c r="AN44" s="358"/>
      <c r="AO44" s="358"/>
      <c r="AP44" s="358"/>
      <c r="AQ44" s="358"/>
      <c r="AR44" s="358"/>
      <c r="AS44" s="358"/>
      <c r="AT44" s="358"/>
      <c r="AU44" s="358"/>
      <c r="AV44" s="49"/>
      <c r="AW44" s="128"/>
      <c r="AX44" s="128"/>
      <c r="AY44" s="128"/>
      <c r="AZ44" s="128"/>
      <c r="BA44" s="128"/>
      <c r="BB44" s="128"/>
      <c r="BC44" s="128"/>
      <c r="BD44" s="128"/>
      <c r="BE44" s="128"/>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5" ht="12" customHeight="1" x14ac:dyDescent="0.25">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5" ht="12" customHeight="1" x14ac:dyDescent="0.25">
      <c r="A46" s="51"/>
      <c r="B46" s="345" t="s">
        <v>35</v>
      </c>
      <c r="C46" s="345"/>
      <c r="D46" s="345"/>
      <c r="E46" s="345"/>
      <c r="F46" s="345"/>
      <c r="G46" s="345"/>
      <c r="H46" s="345"/>
      <c r="I46" s="345"/>
      <c r="J46" s="345"/>
      <c r="K46" s="345"/>
      <c r="L46" s="345"/>
      <c r="M46" s="345"/>
      <c r="N46" s="345"/>
      <c r="O46" s="345"/>
      <c r="P46" s="345"/>
      <c r="Q46" s="345"/>
      <c r="R46" s="345"/>
      <c r="S46" s="345"/>
      <c r="T46" s="345"/>
      <c r="U46" s="345"/>
      <c r="V46" s="345"/>
      <c r="W46" s="345"/>
      <c r="X46" s="51"/>
      <c r="Y46" s="51"/>
      <c r="Z46" s="345" t="s">
        <v>542</v>
      </c>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51"/>
      <c r="AW46" s="129"/>
      <c r="AX46" s="129"/>
      <c r="AY46" s="129"/>
      <c r="AZ46" s="129"/>
      <c r="BA46" s="129"/>
      <c r="BB46" s="129"/>
      <c r="BC46" s="129"/>
      <c r="BD46" s="129"/>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c r="CG46" s="129"/>
      <c r="CH46" s="129"/>
      <c r="CI46" s="129"/>
      <c r="CJ46" s="129"/>
      <c r="CK46" s="129"/>
      <c r="CL46" s="129"/>
      <c r="CM46" s="129"/>
      <c r="CN46" s="129"/>
      <c r="CO46" s="129"/>
      <c r="CP46" s="129"/>
      <c r="CQ46" s="129"/>
      <c r="CR46" s="129"/>
      <c r="CS46" s="129"/>
      <c r="CT46" s="129"/>
      <c r="CU46" s="129"/>
      <c r="CV46" s="129"/>
      <c r="CW46" s="129"/>
      <c r="CX46" s="129"/>
      <c r="CY46" s="129"/>
      <c r="CZ46" s="129"/>
      <c r="DA46" s="129"/>
      <c r="DB46" s="129"/>
      <c r="DC46" s="129"/>
      <c r="DD46" s="129"/>
      <c r="DE46" s="129"/>
      <c r="DF46" s="129"/>
      <c r="DG46" s="129"/>
      <c r="DH46" s="129"/>
      <c r="DI46" s="129"/>
      <c r="DJ46" s="129"/>
      <c r="DK46" s="129"/>
      <c r="DL46" s="129"/>
      <c r="DM46" s="129"/>
      <c r="DN46" s="129"/>
      <c r="DO46" s="129"/>
      <c r="DP46" s="129"/>
      <c r="DQ46" s="129"/>
      <c r="DR46" s="129"/>
      <c r="DS46" s="129"/>
      <c r="DT46" s="129"/>
      <c r="DU46" s="129"/>
      <c r="DV46" s="129"/>
      <c r="DW46" s="129"/>
      <c r="DX46" s="129"/>
      <c r="DY46" s="129"/>
      <c r="DZ46" s="129"/>
      <c r="EA46" s="129"/>
      <c r="EB46" s="129"/>
      <c r="EC46" s="129"/>
      <c r="ED46" s="129"/>
      <c r="EE46" s="129"/>
      <c r="EF46" s="129"/>
      <c r="EG46" s="129"/>
      <c r="EH46" s="129"/>
      <c r="EI46" s="129"/>
      <c r="EJ46" s="129"/>
      <c r="EK46" s="129"/>
      <c r="EL46" s="129"/>
      <c r="EM46" s="129"/>
      <c r="EN46" s="129"/>
      <c r="EO46" s="129"/>
      <c r="EP46" s="129"/>
      <c r="EQ46" s="129"/>
      <c r="ER46" s="129"/>
      <c r="ES46" s="129"/>
      <c r="ET46" s="129"/>
      <c r="EU46" s="129"/>
      <c r="EV46" s="129"/>
      <c r="EW46" s="129"/>
      <c r="EX46" s="129"/>
      <c r="EY46" s="129"/>
      <c r="EZ46" s="129"/>
      <c r="FA46" s="129"/>
      <c r="FB46" s="129"/>
      <c r="FC46" s="129"/>
      <c r="FD46" s="129"/>
      <c r="FE46" s="129"/>
      <c r="FF46" s="129"/>
      <c r="FG46" s="129"/>
      <c r="FH46" s="129"/>
      <c r="FI46" s="129"/>
      <c r="FJ46" s="129"/>
      <c r="FK46" s="129"/>
      <c r="FL46" s="129"/>
      <c r="FM46" s="129"/>
      <c r="FN46" s="129"/>
      <c r="FO46" s="129"/>
      <c r="FP46" s="129"/>
      <c r="FQ46" s="129"/>
      <c r="FR46" s="129"/>
      <c r="FS46" s="129"/>
      <c r="FT46" s="129"/>
      <c r="FU46" s="129"/>
      <c r="FV46" s="129"/>
      <c r="FW46" s="129"/>
      <c r="FX46" s="129"/>
      <c r="FY46" s="129"/>
      <c r="FZ46" s="129"/>
      <c r="GA46" s="129"/>
      <c r="GB46" s="129"/>
      <c r="GC46" s="129"/>
      <c r="GD46" s="129"/>
      <c r="GE46" s="129"/>
      <c r="GF46" s="129"/>
      <c r="GG46" s="129"/>
      <c r="GH46" s="129"/>
      <c r="GI46" s="129"/>
      <c r="GJ46" s="129"/>
      <c r="GK46" s="129"/>
      <c r="GL46" s="129"/>
      <c r="GM46" s="129"/>
      <c r="GN46" s="129"/>
      <c r="GO46" s="129"/>
      <c r="GP46" s="129"/>
      <c r="GQ46" s="129"/>
      <c r="GR46" s="129"/>
      <c r="GS46" s="129"/>
      <c r="GT46" s="129"/>
      <c r="GU46" s="129"/>
      <c r="GV46" s="129"/>
      <c r="GW46" s="129"/>
      <c r="GX46" s="129"/>
      <c r="GY46" s="129"/>
      <c r="GZ46" s="129"/>
      <c r="HA46" s="129"/>
      <c r="HB46" s="129"/>
      <c r="HC46" s="129"/>
      <c r="HD46" s="129"/>
      <c r="HE46" s="129"/>
      <c r="HF46" s="129"/>
      <c r="HG46" s="129"/>
      <c r="HH46" s="129"/>
      <c r="HI46" s="129"/>
      <c r="HJ46" s="129"/>
      <c r="HK46" s="129"/>
      <c r="HL46" s="129"/>
      <c r="HM46" s="129"/>
      <c r="HN46" s="129"/>
      <c r="HO46" s="129"/>
      <c r="HP46" s="129"/>
      <c r="HQ46" s="129"/>
      <c r="HR46" s="129"/>
      <c r="HS46" s="129"/>
      <c r="HT46" s="129"/>
      <c r="HU46" s="129"/>
      <c r="HV46" s="129"/>
      <c r="HW46" s="129"/>
      <c r="HX46" s="129"/>
      <c r="HY46" s="129"/>
      <c r="HZ46" s="129"/>
      <c r="IA46" s="129"/>
      <c r="IB46" s="129"/>
      <c r="IC46" s="129"/>
      <c r="ID46" s="129"/>
      <c r="IE46" s="129"/>
      <c r="IF46" s="129"/>
      <c r="IG46" s="129"/>
      <c r="IH46" s="129"/>
      <c r="II46" s="129"/>
      <c r="IJ46" s="129"/>
      <c r="IK46" s="129"/>
      <c r="IL46" s="129"/>
      <c r="IM46" s="129"/>
      <c r="IN46" s="129"/>
      <c r="IO46" s="129"/>
      <c r="IP46" s="129"/>
      <c r="IQ46" s="129"/>
      <c r="IR46" s="129"/>
      <c r="IS46" s="129"/>
      <c r="IT46" s="129"/>
      <c r="IU46" s="129"/>
      <c r="IV46" s="129"/>
      <c r="IW46" s="129"/>
      <c r="IX46" s="129"/>
      <c r="IY46" s="129"/>
      <c r="IZ46" s="129"/>
      <c r="JA46" s="129"/>
      <c r="JB46" s="129"/>
      <c r="JC46" s="129"/>
      <c r="JD46" s="129"/>
      <c r="JE46" s="129"/>
      <c r="JF46" s="129"/>
      <c r="JG46" s="129"/>
      <c r="JH46" s="129"/>
      <c r="JI46" s="129"/>
      <c r="JJ46" s="129"/>
      <c r="JK46" s="129"/>
      <c r="JL46" s="129"/>
      <c r="JM46" s="129"/>
      <c r="JN46" s="129"/>
      <c r="JO46" s="129"/>
      <c r="JP46" s="129"/>
      <c r="JQ46" s="129"/>
      <c r="JR46" s="129"/>
      <c r="JS46" s="129"/>
      <c r="JT46" s="129"/>
      <c r="JU46" s="129"/>
      <c r="JV46" s="129"/>
      <c r="JW46" s="129"/>
      <c r="JX46" s="129"/>
      <c r="JY46" s="129"/>
      <c r="JZ46" s="129"/>
      <c r="KA46" s="129"/>
      <c r="KB46" s="129"/>
      <c r="KC46" s="129"/>
      <c r="KD46" s="129"/>
      <c r="KE46" s="129"/>
      <c r="KF46" s="129"/>
      <c r="KG46" s="129"/>
      <c r="KH46" s="129"/>
      <c r="KI46" s="129"/>
      <c r="KJ46" s="129"/>
      <c r="KK46" s="129"/>
      <c r="KL46" s="129"/>
      <c r="KM46" s="129"/>
      <c r="KN46" s="129"/>
      <c r="KO46" s="129"/>
      <c r="KP46" s="129"/>
      <c r="KQ46" s="129"/>
      <c r="KR46" s="129"/>
      <c r="KS46" s="129"/>
      <c r="KT46" s="129"/>
      <c r="KU46" s="129"/>
      <c r="KV46" s="129"/>
      <c r="KW46" s="129"/>
      <c r="KX46" s="129"/>
      <c r="KY46" s="129"/>
      <c r="KZ46" s="129"/>
      <c r="LA46" s="129"/>
      <c r="LB46" s="129"/>
      <c r="LC46" s="129"/>
      <c r="LD46" s="129"/>
      <c r="LE46" s="129"/>
      <c r="LF46" s="129"/>
      <c r="LG46" s="129"/>
      <c r="LH46" s="129"/>
      <c r="LI46" s="129"/>
      <c r="LJ46" s="129"/>
      <c r="LK46" s="129"/>
      <c r="LL46" s="129"/>
      <c r="LM46" s="129"/>
      <c r="LN46" s="129"/>
      <c r="LO46" s="129"/>
      <c r="LP46" s="129"/>
      <c r="LQ46" s="129"/>
      <c r="LR46" s="129"/>
      <c r="LS46" s="129"/>
      <c r="LT46" s="129"/>
      <c r="LU46" s="129"/>
      <c r="LV46" s="129"/>
      <c r="LW46" s="129"/>
      <c r="LX46" s="129"/>
      <c r="LY46" s="129"/>
      <c r="LZ46" s="129"/>
      <c r="MA46" s="129"/>
      <c r="MB46" s="129"/>
      <c r="MC46" s="129"/>
      <c r="MD46" s="129"/>
      <c r="ME46" s="129"/>
      <c r="MF46" s="129"/>
      <c r="MG46" s="129"/>
      <c r="MH46" s="129"/>
      <c r="MI46" s="129"/>
      <c r="MJ46" s="129"/>
      <c r="MK46" s="129"/>
      <c r="ML46" s="129"/>
      <c r="MM46" s="129"/>
      <c r="MN46" s="129"/>
      <c r="MO46" s="129"/>
      <c r="MP46" s="129"/>
      <c r="MQ46" s="129"/>
      <c r="MR46" s="129"/>
      <c r="MS46" s="129"/>
      <c r="MT46" s="129"/>
      <c r="MU46" s="129"/>
      <c r="MV46" s="129"/>
      <c r="MW46" s="129"/>
      <c r="MX46" s="129"/>
      <c r="MY46" s="129"/>
      <c r="MZ46" s="129"/>
      <c r="NA46" s="129"/>
      <c r="NB46" s="129"/>
      <c r="NC46" s="129"/>
      <c r="ND46" s="129"/>
      <c r="NE46" s="129"/>
      <c r="NF46" s="129"/>
      <c r="NG46" s="129"/>
      <c r="NH46" s="129"/>
      <c r="NI46" s="129"/>
      <c r="NJ46" s="129"/>
      <c r="NK46" s="129"/>
      <c r="NL46" s="129"/>
      <c r="NM46" s="129"/>
      <c r="NN46" s="129"/>
      <c r="NO46" s="129"/>
      <c r="NP46" s="129"/>
      <c r="NQ46" s="129"/>
      <c r="NR46" s="129"/>
      <c r="NS46" s="129"/>
      <c r="NT46" s="129"/>
      <c r="NU46" s="129"/>
      <c r="NV46" s="129"/>
      <c r="NW46" s="129"/>
      <c r="NX46" s="129"/>
      <c r="NY46" s="129"/>
      <c r="NZ46" s="129"/>
      <c r="OA46" s="129"/>
      <c r="OB46" s="129"/>
      <c r="OC46" s="129"/>
      <c r="OD46" s="129"/>
      <c r="OE46" s="129"/>
      <c r="OF46" s="129"/>
      <c r="OG46" s="129"/>
      <c r="OH46" s="129"/>
      <c r="OI46" s="129"/>
      <c r="OJ46" s="129"/>
      <c r="OK46" s="129"/>
      <c r="OL46" s="129"/>
      <c r="OM46" s="129"/>
      <c r="ON46" s="129"/>
      <c r="OO46" s="129"/>
      <c r="OP46" s="129"/>
      <c r="OQ46" s="129"/>
      <c r="OR46" s="129"/>
      <c r="OS46" s="129"/>
      <c r="OT46" s="129"/>
      <c r="OU46" s="129"/>
      <c r="OV46" s="129"/>
      <c r="OW46" s="129"/>
      <c r="OX46" s="129"/>
      <c r="OY46" s="129"/>
      <c r="OZ46" s="129"/>
      <c r="PA46" s="129"/>
      <c r="PB46" s="129"/>
      <c r="PC46" s="129"/>
      <c r="PD46" s="129"/>
      <c r="PE46" s="129"/>
      <c r="PF46" s="129"/>
      <c r="PG46" s="129"/>
      <c r="PH46" s="129"/>
      <c r="PI46" s="129"/>
      <c r="PJ46" s="129"/>
      <c r="PK46" s="129"/>
      <c r="PL46" s="129"/>
      <c r="PM46" s="129"/>
      <c r="PN46" s="129"/>
      <c r="PO46" s="129"/>
      <c r="PP46" s="129"/>
      <c r="PQ46" s="129"/>
      <c r="PR46" s="129"/>
      <c r="PS46" s="129"/>
      <c r="PT46" s="129"/>
      <c r="PU46" s="129"/>
      <c r="PV46" s="129"/>
      <c r="PW46" s="129"/>
      <c r="PX46" s="129"/>
      <c r="PY46" s="129"/>
      <c r="PZ46" s="129"/>
      <c r="QA46" s="129"/>
      <c r="QB46" s="129"/>
      <c r="QC46" s="129"/>
      <c r="QD46" s="129"/>
      <c r="QE46" s="129"/>
      <c r="QF46" s="129"/>
      <c r="QG46" s="129"/>
      <c r="QH46" s="129"/>
      <c r="QI46" s="129"/>
      <c r="QJ46" s="129"/>
      <c r="QK46" s="129"/>
      <c r="QL46" s="129"/>
      <c r="QM46" s="129"/>
      <c r="QN46" s="129"/>
      <c r="QO46" s="129"/>
      <c r="QP46" s="129"/>
      <c r="QQ46" s="129"/>
      <c r="QR46" s="129"/>
      <c r="QS46" s="129"/>
      <c r="QT46" s="129"/>
      <c r="QU46" s="129"/>
      <c r="QV46" s="129"/>
      <c r="QW46" s="129"/>
      <c r="QX46" s="129"/>
      <c r="QY46" s="129"/>
      <c r="QZ46" s="129"/>
      <c r="RA46" s="129"/>
      <c r="RB46" s="129"/>
      <c r="RC46" s="129"/>
      <c r="RD46" s="129"/>
      <c r="RE46" s="129"/>
      <c r="RF46" s="129"/>
      <c r="RG46" s="129"/>
      <c r="RH46" s="129"/>
      <c r="RI46" s="129"/>
      <c r="RJ46" s="129"/>
      <c r="RK46" s="129"/>
      <c r="RL46" s="129"/>
      <c r="RM46" s="129"/>
      <c r="RN46" s="129"/>
      <c r="RO46" s="129"/>
      <c r="RP46" s="129"/>
      <c r="RQ46" s="129"/>
      <c r="RR46" s="129"/>
      <c r="RS46" s="129"/>
      <c r="RT46" s="129"/>
      <c r="RU46" s="129"/>
      <c r="RV46" s="129"/>
      <c r="RW46" s="129"/>
      <c r="RX46" s="129"/>
      <c r="RY46" s="129"/>
      <c r="RZ46" s="129"/>
      <c r="SA46" s="129"/>
      <c r="SB46" s="129"/>
      <c r="SC46" s="129"/>
      <c r="SD46" s="129"/>
      <c r="SE46" s="129"/>
      <c r="SF46" s="129"/>
      <c r="SG46" s="129"/>
      <c r="SH46" s="129"/>
      <c r="SI46" s="129"/>
      <c r="SJ46" s="129"/>
      <c r="SK46" s="129"/>
      <c r="SL46" s="129"/>
      <c r="SM46" s="129"/>
      <c r="SN46" s="129"/>
      <c r="SO46" s="129"/>
      <c r="SP46" s="129"/>
      <c r="SQ46" s="129"/>
      <c r="SR46" s="129"/>
      <c r="SS46" s="129"/>
      <c r="ST46" s="129"/>
      <c r="SU46" s="129"/>
      <c r="SV46" s="129"/>
      <c r="SW46" s="129"/>
      <c r="SX46" s="129"/>
      <c r="SY46" s="129"/>
      <c r="SZ46" s="129"/>
      <c r="TA46" s="129"/>
      <c r="TB46" s="129"/>
      <c r="TC46" s="129"/>
      <c r="TD46" s="129"/>
      <c r="TE46" s="129"/>
      <c r="TF46" s="129"/>
      <c r="TG46" s="129"/>
      <c r="TH46" s="129"/>
      <c r="TI46" s="129"/>
      <c r="TJ46" s="129"/>
      <c r="TK46" s="129"/>
      <c r="TL46" s="129"/>
      <c r="TM46" s="129"/>
      <c r="TN46" s="129"/>
      <c r="TO46" s="129"/>
      <c r="TP46" s="129"/>
      <c r="TQ46" s="129"/>
      <c r="TR46" s="129"/>
      <c r="TS46" s="129"/>
      <c r="TT46" s="129"/>
      <c r="TU46" s="129"/>
      <c r="TV46" s="129"/>
      <c r="TW46" s="129"/>
      <c r="TX46" s="129"/>
      <c r="TY46" s="129"/>
      <c r="TZ46" s="129"/>
      <c r="UA46" s="129"/>
      <c r="UB46" s="129"/>
      <c r="UC46" s="129"/>
      <c r="UD46" s="129"/>
      <c r="UE46" s="129"/>
      <c r="UF46" s="129"/>
      <c r="UG46" s="129"/>
      <c r="UH46" s="129"/>
      <c r="UI46" s="129"/>
      <c r="UJ46" s="129"/>
      <c r="UK46" s="129"/>
      <c r="UL46" s="129"/>
      <c r="UM46" s="129"/>
      <c r="UN46" s="129"/>
      <c r="UO46" s="129"/>
      <c r="UP46" s="129"/>
      <c r="UQ46" s="129"/>
      <c r="UR46" s="129"/>
      <c r="US46" s="129"/>
      <c r="UT46" s="129"/>
      <c r="UU46" s="129"/>
      <c r="UV46" s="129"/>
      <c r="UW46" s="129"/>
      <c r="UX46" s="129"/>
      <c r="UY46" s="129"/>
      <c r="UZ46" s="129"/>
      <c r="VA46" s="129"/>
      <c r="VB46" s="129"/>
      <c r="VC46" s="129"/>
      <c r="VD46" s="129"/>
      <c r="VE46" s="129"/>
      <c r="VF46" s="129"/>
      <c r="VG46" s="129"/>
      <c r="VH46" s="129"/>
      <c r="VI46" s="129"/>
      <c r="VJ46" s="129"/>
      <c r="VK46" s="129"/>
      <c r="VL46" s="129"/>
      <c r="VM46" s="129"/>
      <c r="VN46" s="129"/>
      <c r="VO46" s="129"/>
      <c r="VP46" s="129"/>
      <c r="VQ46" s="129"/>
      <c r="VR46" s="129"/>
      <c r="VS46" s="129"/>
      <c r="VT46" s="129"/>
      <c r="VU46" s="129"/>
      <c r="VV46" s="129"/>
      <c r="VW46" s="129"/>
      <c r="VX46" s="129"/>
      <c r="VY46" s="129"/>
      <c r="VZ46" s="129"/>
      <c r="WA46" s="129"/>
      <c r="WB46" s="129"/>
      <c r="WC46" s="129"/>
      <c r="WD46" s="129"/>
      <c r="WE46" s="129"/>
      <c r="WF46" s="129"/>
      <c r="WG46" s="129"/>
      <c r="WH46" s="129"/>
      <c r="WI46" s="129"/>
      <c r="WJ46" s="129"/>
      <c r="WK46" s="129"/>
      <c r="WL46" s="129"/>
      <c r="WM46" s="129"/>
      <c r="WN46" s="129"/>
      <c r="WO46" s="129"/>
      <c r="WP46" s="129"/>
      <c r="WQ46" s="129"/>
      <c r="WR46" s="129"/>
      <c r="WS46" s="129"/>
      <c r="WT46" s="129"/>
      <c r="WU46" s="129"/>
      <c r="WV46" s="129"/>
      <c r="WW46" s="129"/>
      <c r="WX46" s="129"/>
      <c r="WY46" s="129"/>
      <c r="WZ46" s="129"/>
      <c r="XA46" s="129"/>
      <c r="XB46" s="129"/>
      <c r="XC46" s="129"/>
      <c r="XD46" s="129"/>
      <c r="XE46" s="129"/>
      <c r="XF46" s="129"/>
      <c r="XG46" s="129"/>
      <c r="XH46" s="129"/>
      <c r="XI46" s="129"/>
      <c r="XJ46" s="129"/>
      <c r="XK46" s="129"/>
      <c r="XL46" s="129"/>
      <c r="XM46" s="129"/>
      <c r="XN46" s="129"/>
      <c r="XO46" s="129"/>
      <c r="XP46" s="129"/>
      <c r="XQ46" s="129"/>
      <c r="XR46" s="129"/>
      <c r="XS46" s="129"/>
      <c r="XT46" s="129"/>
      <c r="XU46" s="129"/>
      <c r="XV46" s="129"/>
      <c r="XW46" s="129"/>
      <c r="XX46" s="129"/>
      <c r="XY46" s="129"/>
      <c r="XZ46" s="129"/>
      <c r="YA46" s="129"/>
      <c r="YB46" s="129"/>
      <c r="YC46" s="129"/>
      <c r="YD46" s="51"/>
      <c r="YE46" s="51"/>
      <c r="YF46" s="51"/>
      <c r="YG46" s="51"/>
      <c r="YH46" s="51"/>
      <c r="YI46" s="51"/>
      <c r="YJ46" s="51"/>
      <c r="YK46" s="51"/>
      <c r="YL46" s="51"/>
      <c r="YM46" s="51"/>
      <c r="YN46" s="51"/>
      <c r="YO46" s="51"/>
      <c r="YP46" s="51"/>
      <c r="YQ46" s="51"/>
      <c r="YR46" s="51"/>
      <c r="YS46" s="51"/>
      <c r="YT46" s="51"/>
      <c r="YU46" s="51"/>
      <c r="YV46" s="51"/>
      <c r="YW46" s="51"/>
      <c r="YX46" s="51"/>
      <c r="YY46" s="51"/>
      <c r="YZ46" s="51"/>
      <c r="ZA46" s="51"/>
      <c r="ZB46" s="51"/>
      <c r="ZC46" s="51"/>
      <c r="ZD46" s="51"/>
      <c r="ZE46" s="51"/>
      <c r="ZF46" s="51"/>
      <c r="ZG46" s="51"/>
      <c r="ZH46" s="51"/>
      <c r="ZI46" s="51"/>
      <c r="ZJ46" s="51"/>
      <c r="ZK46" s="51"/>
      <c r="ZL46" s="51"/>
      <c r="ZM46" s="51"/>
      <c r="ZN46" s="51"/>
      <c r="ZO46" s="51"/>
      <c r="ZP46" s="51"/>
      <c r="ZQ46" s="51"/>
      <c r="ZR46" s="51"/>
      <c r="ZS46" s="51"/>
      <c r="ZT46" s="51"/>
      <c r="ZU46" s="51"/>
      <c r="ZV46" s="51"/>
      <c r="ZW46" s="51"/>
      <c r="ZX46" s="51"/>
      <c r="ZY46" s="51"/>
      <c r="ZZ46" s="51"/>
      <c r="AAA46" s="51"/>
      <c r="AAB46" s="51"/>
      <c r="AAC46" s="51"/>
      <c r="AAD46" s="51"/>
      <c r="AAE46" s="51"/>
      <c r="AAF46" s="51"/>
      <c r="AAG46" s="51"/>
      <c r="AAH46" s="51"/>
      <c r="AAI46" s="51"/>
      <c r="AAJ46" s="51"/>
      <c r="AAK46" s="51"/>
      <c r="AAL46" s="51"/>
      <c r="AAM46" s="51"/>
      <c r="AAN46" s="51"/>
      <c r="AAO46" s="51"/>
      <c r="AAP46" s="51"/>
      <c r="AAQ46" s="51"/>
      <c r="AAR46" s="51"/>
      <c r="AAS46" s="51"/>
      <c r="AAT46" s="51"/>
      <c r="AAU46" s="51"/>
      <c r="AAV46" s="51"/>
      <c r="AAW46" s="51"/>
      <c r="AAX46" s="51"/>
      <c r="AAY46" s="51"/>
      <c r="AAZ46" s="51"/>
      <c r="ABA46" s="51"/>
      <c r="ABB46" s="51"/>
      <c r="ABC46" s="51"/>
      <c r="ABD46" s="51"/>
      <c r="ABE46" s="51"/>
      <c r="ABF46" s="51"/>
      <c r="ABG46" s="51"/>
      <c r="ABH46" s="51"/>
      <c r="ABI46" s="51"/>
      <c r="ABJ46" s="51"/>
      <c r="ABK46" s="51"/>
      <c r="ABL46" s="51"/>
      <c r="ABM46" s="51"/>
      <c r="ABN46" s="51"/>
      <c r="ABO46" s="51"/>
      <c r="ABP46" s="51"/>
      <c r="ABQ46" s="51"/>
      <c r="ABR46" s="51"/>
      <c r="ABS46" s="51"/>
      <c r="ABT46" s="51"/>
      <c r="ABU46" s="51"/>
      <c r="ABV46" s="51"/>
      <c r="ABW46" s="51"/>
      <c r="ABX46" s="51"/>
      <c r="ABY46" s="51"/>
      <c r="ABZ46" s="51"/>
      <c r="ACA46" s="51"/>
      <c r="ACB46" s="51"/>
      <c r="ACC46" s="51"/>
      <c r="ACD46" s="51"/>
      <c r="ACE46" s="51"/>
      <c r="ACF46" s="51"/>
      <c r="ACG46" s="51"/>
      <c r="ACH46" s="51"/>
      <c r="ACI46" s="51"/>
      <c r="ACJ46" s="51"/>
      <c r="ACK46" s="51"/>
      <c r="ACL46" s="51"/>
      <c r="ACM46" s="51"/>
      <c r="ACN46" s="51"/>
      <c r="ACO46" s="51"/>
      <c r="ACP46" s="51"/>
      <c r="ACQ46" s="51"/>
      <c r="ACR46" s="51"/>
      <c r="ACS46" s="51"/>
      <c r="ACT46" s="51"/>
      <c r="ACU46" s="51"/>
      <c r="ACV46" s="51"/>
      <c r="ACW46" s="51"/>
      <c r="ACX46" s="51"/>
      <c r="ACY46" s="51"/>
      <c r="ACZ46" s="51"/>
      <c r="ADA46" s="51"/>
      <c r="ADB46" s="51"/>
      <c r="ADC46" s="51"/>
      <c r="ADD46" s="51"/>
      <c r="ADE46" s="51"/>
      <c r="ADF46" s="51"/>
      <c r="ADG46" s="51"/>
      <c r="ADH46" s="51"/>
      <c r="ADI46" s="51"/>
      <c r="ADJ46" s="51"/>
      <c r="ADK46" s="51"/>
      <c r="ADL46" s="51"/>
      <c r="ADM46" s="51"/>
      <c r="ADN46" s="51"/>
      <c r="ADO46" s="51"/>
      <c r="ADP46" s="51"/>
      <c r="ADQ46" s="51"/>
      <c r="ADR46" s="51"/>
      <c r="ADS46" s="51"/>
      <c r="ADT46" s="51"/>
      <c r="ADU46" s="51"/>
      <c r="ADV46" s="51"/>
      <c r="ADW46" s="51"/>
      <c r="ADX46" s="51"/>
      <c r="ADY46" s="51"/>
      <c r="ADZ46" s="51"/>
      <c r="AEA46" s="51"/>
      <c r="AEB46" s="51"/>
      <c r="AEC46" s="51"/>
      <c r="AED46" s="51"/>
      <c r="AEE46" s="51"/>
      <c r="AEF46" s="51"/>
      <c r="AEG46" s="51"/>
      <c r="AEH46" s="51"/>
      <c r="AEI46" s="51"/>
      <c r="AEJ46" s="51"/>
      <c r="AEK46" s="51"/>
      <c r="AEL46" s="51"/>
      <c r="AEM46" s="51"/>
      <c r="AEN46" s="51"/>
      <c r="AEO46" s="51"/>
      <c r="AEP46" s="51"/>
      <c r="AEQ46" s="51"/>
      <c r="AER46" s="51"/>
      <c r="AES46" s="51"/>
      <c r="AET46" s="51"/>
      <c r="AEU46" s="51"/>
      <c r="AEV46" s="51"/>
      <c r="AEW46" s="51"/>
      <c r="AEX46" s="51"/>
      <c r="AEY46" s="51"/>
      <c r="AEZ46" s="51"/>
      <c r="AFA46" s="51"/>
      <c r="AFB46" s="51"/>
      <c r="AFC46" s="51"/>
      <c r="AFD46" s="51"/>
      <c r="AFE46" s="51"/>
      <c r="AFF46" s="51"/>
      <c r="AFG46" s="51"/>
      <c r="AFH46" s="51"/>
      <c r="AFI46" s="51"/>
      <c r="AFJ46" s="51"/>
      <c r="AFK46" s="51"/>
      <c r="AFL46" s="51"/>
      <c r="AFM46" s="51"/>
      <c r="AFN46" s="51"/>
      <c r="AFO46" s="51"/>
      <c r="AFP46" s="51"/>
      <c r="AFQ46" s="51"/>
      <c r="AFR46" s="51"/>
      <c r="AFS46" s="51"/>
      <c r="AFT46" s="51"/>
      <c r="AFU46" s="51"/>
      <c r="AFV46" s="51"/>
      <c r="AFW46" s="51"/>
      <c r="AFX46" s="51"/>
      <c r="AFY46" s="51"/>
      <c r="AFZ46" s="51"/>
      <c r="AGA46" s="51"/>
      <c r="AGB46" s="51"/>
      <c r="AGC46" s="51"/>
      <c r="AGD46" s="51"/>
      <c r="AGE46" s="51"/>
      <c r="AGF46" s="51"/>
      <c r="AGG46" s="51"/>
      <c r="AGH46" s="51"/>
      <c r="AGI46" s="51"/>
      <c r="AGJ46" s="51"/>
      <c r="AGK46" s="51"/>
      <c r="AGL46" s="51"/>
      <c r="AGM46" s="51"/>
      <c r="AGN46" s="51"/>
      <c r="AGO46" s="51"/>
      <c r="AGP46" s="51"/>
      <c r="AGQ46" s="51"/>
      <c r="AGR46" s="51"/>
      <c r="AGS46" s="51"/>
      <c r="AGT46" s="51"/>
      <c r="AGU46" s="51"/>
      <c r="AGV46" s="51"/>
      <c r="AGW46" s="51"/>
      <c r="AGX46" s="51"/>
      <c r="AGY46" s="51"/>
      <c r="AGZ46" s="51"/>
      <c r="AHA46" s="51"/>
      <c r="AHB46" s="51"/>
      <c r="AHC46" s="51"/>
      <c r="AHD46" s="51"/>
      <c r="AHE46" s="51"/>
      <c r="AHF46" s="51"/>
      <c r="AHG46" s="51"/>
      <c r="AHH46" s="51"/>
      <c r="AHI46" s="51"/>
      <c r="AHJ46" s="51"/>
      <c r="AHK46" s="51"/>
      <c r="AHL46" s="51"/>
      <c r="AHM46" s="51"/>
      <c r="AHN46" s="51"/>
      <c r="AHO46" s="51"/>
      <c r="AHP46" s="51"/>
      <c r="AHQ46" s="51"/>
      <c r="AHR46" s="51"/>
      <c r="AHS46" s="51"/>
      <c r="AHT46" s="51"/>
      <c r="AHU46" s="51"/>
      <c r="AHV46" s="51"/>
      <c r="AHW46" s="51"/>
      <c r="AHX46" s="51"/>
      <c r="AHY46" s="51"/>
      <c r="AHZ46" s="51"/>
      <c r="AIA46" s="51"/>
      <c r="AIB46" s="51"/>
      <c r="AIC46" s="51"/>
      <c r="AID46" s="51"/>
      <c r="AIE46" s="51"/>
      <c r="AIF46" s="51"/>
      <c r="AIG46" s="51"/>
      <c r="AIH46" s="51"/>
      <c r="AII46" s="51"/>
      <c r="AIJ46" s="51"/>
      <c r="AIK46" s="51"/>
      <c r="AIL46" s="51"/>
      <c r="AIM46" s="51"/>
      <c r="AIN46" s="51"/>
      <c r="AIO46" s="51"/>
      <c r="AIP46" s="51"/>
      <c r="AIQ46" s="51"/>
      <c r="AIR46" s="51"/>
      <c r="AIS46" s="51"/>
      <c r="AIT46" s="51"/>
      <c r="AIU46" s="51"/>
      <c r="AIV46" s="51"/>
      <c r="AIW46" s="51"/>
      <c r="AIX46" s="51"/>
      <c r="AIY46" s="51"/>
      <c r="AIZ46" s="51"/>
      <c r="AJA46" s="51"/>
      <c r="AJB46" s="51"/>
      <c r="AJC46" s="51"/>
      <c r="AJD46" s="51"/>
      <c r="AJE46" s="51"/>
      <c r="AJF46" s="51"/>
      <c r="AJG46" s="51"/>
      <c r="AJH46" s="51"/>
      <c r="AJI46" s="51"/>
      <c r="AJJ46" s="51"/>
      <c r="AJK46" s="51"/>
      <c r="AJL46" s="51"/>
      <c r="AJM46" s="51"/>
      <c r="AJN46" s="51"/>
      <c r="AJO46" s="51"/>
      <c r="AJP46" s="51"/>
      <c r="AJQ46" s="51"/>
      <c r="AJR46" s="51"/>
      <c r="AJS46" s="51"/>
      <c r="AJT46" s="51"/>
      <c r="AJU46" s="51"/>
      <c r="AJV46" s="51"/>
      <c r="AJW46" s="51"/>
      <c r="AJX46" s="51"/>
      <c r="AJY46" s="51"/>
      <c r="AJZ46" s="51"/>
      <c r="AKA46" s="51"/>
      <c r="AKB46" s="51"/>
      <c r="AKC46" s="51"/>
      <c r="AKD46" s="51"/>
      <c r="AKE46" s="51"/>
      <c r="AKF46" s="51"/>
      <c r="AKG46" s="51"/>
      <c r="AKH46" s="51"/>
      <c r="AKI46" s="51"/>
      <c r="AKJ46" s="51"/>
      <c r="AKK46" s="51"/>
      <c r="AKL46" s="51"/>
      <c r="AKM46" s="51"/>
      <c r="AKN46" s="51"/>
      <c r="AKO46" s="51"/>
      <c r="AKP46" s="51"/>
      <c r="AKQ46" s="51"/>
      <c r="AKR46" s="51"/>
      <c r="AKS46" s="51"/>
      <c r="AKT46" s="51"/>
      <c r="AKU46" s="51"/>
      <c r="AKV46" s="51"/>
      <c r="AKW46" s="51"/>
      <c r="AKX46" s="51"/>
      <c r="AKY46" s="51"/>
      <c r="AKZ46" s="51"/>
      <c r="ALA46" s="51"/>
      <c r="ALB46" s="51"/>
      <c r="ALC46" s="51"/>
      <c r="ALD46" s="51"/>
      <c r="ALE46" s="51"/>
      <c r="ALF46" s="51"/>
      <c r="ALG46" s="51"/>
      <c r="ALH46" s="51"/>
      <c r="ALI46" s="51"/>
      <c r="ALJ46" s="51"/>
      <c r="ALK46" s="51"/>
      <c r="ALL46" s="51"/>
      <c r="ALM46" s="51"/>
      <c r="ALN46" s="51"/>
      <c r="ALO46" s="51"/>
      <c r="ALP46" s="51"/>
      <c r="ALQ46" s="51"/>
      <c r="ALR46" s="51"/>
      <c r="ALS46" s="51"/>
      <c r="ALT46" s="51"/>
      <c r="ALU46" s="51"/>
      <c r="ALV46" s="51"/>
      <c r="ALW46" s="51"/>
      <c r="ALX46" s="51"/>
      <c r="ALY46" s="51"/>
      <c r="ALZ46" s="51"/>
      <c r="AMA46" s="51"/>
      <c r="AMB46" s="51"/>
      <c r="AMC46" s="51"/>
      <c r="AMD46" s="51"/>
      <c r="AME46" s="51"/>
      <c r="AMF46" s="51"/>
      <c r="AMG46" s="51"/>
      <c r="AMH46" s="51"/>
      <c r="AMI46" s="51"/>
      <c r="AMJ46" s="51"/>
      <c r="AMK46" s="129"/>
    </row>
    <row r="47" spans="1:1025" ht="12" customHeight="1" x14ac:dyDescent="0.25">
      <c r="A47" s="51"/>
      <c r="B47" s="345"/>
      <c r="C47" s="345"/>
      <c r="D47" s="345"/>
      <c r="E47" s="345"/>
      <c r="F47" s="345"/>
      <c r="G47" s="345"/>
      <c r="H47" s="345"/>
      <c r="I47" s="345"/>
      <c r="J47" s="345"/>
      <c r="K47" s="345"/>
      <c r="L47" s="345"/>
      <c r="M47" s="345"/>
      <c r="N47" s="345"/>
      <c r="O47" s="345"/>
      <c r="P47" s="345"/>
      <c r="Q47" s="345"/>
      <c r="R47" s="345"/>
      <c r="S47" s="345"/>
      <c r="T47" s="345"/>
      <c r="U47" s="345"/>
      <c r="V47" s="345"/>
      <c r="W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W47" s="129"/>
      <c r="AX47" s="129"/>
      <c r="AY47" s="129"/>
      <c r="AZ47" s="129"/>
      <c r="BA47" s="129"/>
      <c r="BB47" s="129"/>
      <c r="BC47" s="129"/>
      <c r="BD47" s="129"/>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129"/>
      <c r="CH47" s="129"/>
      <c r="CI47" s="129"/>
      <c r="CJ47" s="129"/>
      <c r="CK47" s="129"/>
      <c r="CL47" s="129"/>
      <c r="CM47" s="129"/>
      <c r="CN47" s="129"/>
      <c r="CO47" s="129"/>
      <c r="CP47" s="129"/>
      <c r="CQ47" s="129"/>
      <c r="CR47" s="129"/>
      <c r="CS47" s="129"/>
      <c r="CT47" s="129"/>
      <c r="CU47" s="129"/>
      <c r="CV47" s="129"/>
      <c r="CW47" s="129"/>
      <c r="CX47" s="129"/>
      <c r="CY47" s="129"/>
      <c r="CZ47" s="129"/>
      <c r="DA47" s="129"/>
      <c r="DB47" s="129"/>
      <c r="DC47" s="129"/>
      <c r="DD47" s="129"/>
      <c r="DE47" s="129"/>
      <c r="DF47" s="129"/>
      <c r="DG47" s="129"/>
      <c r="DH47" s="129"/>
      <c r="DI47" s="129"/>
      <c r="DJ47" s="129"/>
      <c r="DK47" s="129"/>
      <c r="DL47" s="129"/>
      <c r="DM47" s="129"/>
      <c r="DN47" s="129"/>
      <c r="DO47" s="129"/>
      <c r="DP47" s="129"/>
      <c r="DQ47" s="129"/>
      <c r="DR47" s="129"/>
      <c r="DS47" s="129"/>
      <c r="DT47" s="129"/>
      <c r="DU47" s="129"/>
      <c r="DV47" s="129"/>
      <c r="DW47" s="129"/>
      <c r="DX47" s="129"/>
      <c r="DY47" s="129"/>
      <c r="DZ47" s="129"/>
      <c r="EA47" s="129"/>
      <c r="EB47" s="129"/>
      <c r="EC47" s="129"/>
      <c r="ED47" s="129"/>
      <c r="EE47" s="129"/>
      <c r="EF47" s="129"/>
      <c r="EG47" s="129"/>
      <c r="EH47" s="129"/>
      <c r="EI47" s="129"/>
      <c r="EJ47" s="129"/>
      <c r="EK47" s="129"/>
      <c r="EL47" s="129"/>
      <c r="EM47" s="129"/>
      <c r="EN47" s="129"/>
      <c r="EO47" s="129"/>
      <c r="EP47" s="129"/>
      <c r="EQ47" s="129"/>
      <c r="ER47" s="129"/>
      <c r="ES47" s="129"/>
      <c r="ET47" s="129"/>
      <c r="EU47" s="129"/>
      <c r="EV47" s="129"/>
      <c r="EW47" s="129"/>
      <c r="EX47" s="129"/>
      <c r="EY47" s="129"/>
      <c r="EZ47" s="129"/>
      <c r="FA47" s="129"/>
      <c r="FB47" s="129"/>
      <c r="FC47" s="129"/>
      <c r="FD47" s="129"/>
      <c r="FE47" s="129"/>
      <c r="FF47" s="129"/>
      <c r="FG47" s="129"/>
      <c r="FH47" s="129"/>
      <c r="FI47" s="129"/>
      <c r="FJ47" s="129"/>
      <c r="FK47" s="129"/>
      <c r="FL47" s="129"/>
      <c r="FM47" s="129"/>
      <c r="FN47" s="129"/>
      <c r="FO47" s="129"/>
      <c r="FP47" s="129"/>
      <c r="FQ47" s="129"/>
      <c r="FR47" s="129"/>
      <c r="FS47" s="129"/>
      <c r="FT47" s="129"/>
      <c r="FU47" s="129"/>
      <c r="FV47" s="129"/>
      <c r="FW47" s="129"/>
      <c r="FX47" s="129"/>
      <c r="FY47" s="129"/>
      <c r="FZ47" s="129"/>
      <c r="GA47" s="129"/>
      <c r="GB47" s="129"/>
      <c r="GC47" s="129"/>
      <c r="GD47" s="129"/>
      <c r="GE47" s="129"/>
      <c r="GF47" s="129"/>
      <c r="GG47" s="129"/>
      <c r="GH47" s="129"/>
      <c r="GI47" s="129"/>
      <c r="GJ47" s="129"/>
      <c r="GK47" s="129"/>
      <c r="GL47" s="129"/>
      <c r="GM47" s="129"/>
      <c r="GN47" s="129"/>
      <c r="GO47" s="129"/>
      <c r="GP47" s="129"/>
      <c r="GQ47" s="129"/>
      <c r="GR47" s="129"/>
      <c r="GS47" s="129"/>
      <c r="GT47" s="129"/>
      <c r="GU47" s="129"/>
      <c r="GV47" s="129"/>
      <c r="GW47" s="129"/>
      <c r="GX47" s="129"/>
      <c r="GY47" s="129"/>
      <c r="GZ47" s="129"/>
      <c r="HA47" s="129"/>
      <c r="HB47" s="129"/>
      <c r="HC47" s="129"/>
      <c r="HD47" s="129"/>
      <c r="HE47" s="129"/>
      <c r="HF47" s="129"/>
      <c r="HG47" s="129"/>
      <c r="HH47" s="129"/>
      <c r="HI47" s="129"/>
      <c r="HJ47" s="129"/>
      <c r="HK47" s="129"/>
      <c r="HL47" s="129"/>
      <c r="HM47" s="129"/>
      <c r="HN47" s="129"/>
      <c r="HO47" s="129"/>
      <c r="HP47" s="129"/>
      <c r="HQ47" s="129"/>
      <c r="HR47" s="129"/>
      <c r="HS47" s="129"/>
      <c r="HT47" s="129"/>
      <c r="HU47" s="129"/>
      <c r="HV47" s="129"/>
      <c r="HW47" s="129"/>
      <c r="HX47" s="129"/>
      <c r="HY47" s="129"/>
      <c r="HZ47" s="129"/>
      <c r="IA47" s="129"/>
      <c r="IB47" s="129"/>
      <c r="IC47" s="129"/>
      <c r="ID47" s="129"/>
      <c r="IE47" s="129"/>
      <c r="IF47" s="129"/>
      <c r="IG47" s="129"/>
      <c r="IH47" s="129"/>
      <c r="II47" s="129"/>
      <c r="IJ47" s="129"/>
      <c r="IK47" s="129"/>
      <c r="IL47" s="129"/>
      <c r="IM47" s="129"/>
      <c r="IN47" s="129"/>
      <c r="IO47" s="129"/>
      <c r="IP47" s="129"/>
      <c r="IQ47" s="129"/>
      <c r="IR47" s="129"/>
      <c r="IS47" s="129"/>
      <c r="IT47" s="129"/>
      <c r="IU47" s="129"/>
      <c r="IV47" s="129"/>
      <c r="IW47" s="129"/>
      <c r="IX47" s="129"/>
      <c r="IY47" s="129"/>
      <c r="IZ47" s="129"/>
      <c r="JA47" s="129"/>
      <c r="JB47" s="129"/>
      <c r="JC47" s="129"/>
      <c r="JD47" s="129"/>
      <c r="JE47" s="129"/>
      <c r="JF47" s="129"/>
      <c r="JG47" s="129"/>
      <c r="JH47" s="129"/>
      <c r="JI47" s="129"/>
      <c r="JJ47" s="129"/>
      <c r="JK47" s="129"/>
      <c r="JL47" s="129"/>
      <c r="JM47" s="129"/>
      <c r="JN47" s="129"/>
      <c r="JO47" s="129"/>
      <c r="JP47" s="129"/>
      <c r="JQ47" s="129"/>
      <c r="JR47" s="129"/>
      <c r="JS47" s="129"/>
      <c r="JT47" s="129"/>
      <c r="JU47" s="129"/>
      <c r="JV47" s="129"/>
      <c r="JW47" s="129"/>
      <c r="JX47" s="129"/>
      <c r="JY47" s="129"/>
      <c r="JZ47" s="129"/>
      <c r="KA47" s="129"/>
      <c r="KB47" s="129"/>
      <c r="KC47" s="129"/>
      <c r="KD47" s="129"/>
      <c r="KE47" s="129"/>
      <c r="KF47" s="129"/>
      <c r="KG47" s="129"/>
      <c r="KH47" s="129"/>
      <c r="KI47" s="129"/>
      <c r="KJ47" s="129"/>
      <c r="KK47" s="129"/>
      <c r="KL47" s="129"/>
      <c r="KM47" s="129"/>
      <c r="KN47" s="129"/>
      <c r="KO47" s="129"/>
      <c r="KP47" s="129"/>
      <c r="KQ47" s="129"/>
      <c r="KR47" s="129"/>
      <c r="KS47" s="129"/>
      <c r="KT47" s="129"/>
      <c r="KU47" s="129"/>
      <c r="KV47" s="129"/>
      <c r="KW47" s="129"/>
      <c r="KX47" s="129"/>
      <c r="KY47" s="129"/>
      <c r="KZ47" s="129"/>
      <c r="LA47" s="129"/>
      <c r="LB47" s="129"/>
      <c r="LC47" s="129"/>
      <c r="LD47" s="129"/>
      <c r="LE47" s="129"/>
      <c r="LF47" s="129"/>
      <c r="LG47" s="129"/>
      <c r="LH47" s="129"/>
      <c r="LI47" s="129"/>
      <c r="LJ47" s="129"/>
      <c r="LK47" s="129"/>
      <c r="LL47" s="129"/>
      <c r="LM47" s="129"/>
      <c r="LN47" s="129"/>
      <c r="LO47" s="129"/>
      <c r="LP47" s="129"/>
      <c r="LQ47" s="129"/>
      <c r="LR47" s="129"/>
      <c r="LS47" s="129"/>
      <c r="LT47" s="129"/>
      <c r="LU47" s="129"/>
      <c r="LV47" s="129"/>
      <c r="LW47" s="129"/>
      <c r="LX47" s="129"/>
      <c r="LY47" s="129"/>
      <c r="LZ47" s="129"/>
      <c r="MA47" s="129"/>
      <c r="MB47" s="129"/>
      <c r="MC47" s="129"/>
      <c r="MD47" s="129"/>
      <c r="ME47" s="129"/>
      <c r="MF47" s="129"/>
      <c r="MG47" s="129"/>
      <c r="MH47" s="129"/>
      <c r="MI47" s="129"/>
      <c r="MJ47" s="129"/>
      <c r="MK47" s="129"/>
      <c r="ML47" s="129"/>
      <c r="MM47" s="129"/>
      <c r="MN47" s="129"/>
      <c r="MO47" s="129"/>
      <c r="MP47" s="129"/>
      <c r="MQ47" s="129"/>
      <c r="MR47" s="129"/>
      <c r="MS47" s="129"/>
      <c r="MT47" s="129"/>
      <c r="MU47" s="129"/>
      <c r="MV47" s="129"/>
      <c r="MW47" s="129"/>
      <c r="MX47" s="129"/>
      <c r="MY47" s="129"/>
      <c r="MZ47" s="129"/>
      <c r="NA47" s="129"/>
      <c r="NB47" s="129"/>
      <c r="NC47" s="129"/>
      <c r="ND47" s="129"/>
      <c r="NE47" s="129"/>
      <c r="NF47" s="129"/>
      <c r="NG47" s="129"/>
      <c r="NH47" s="129"/>
      <c r="NI47" s="129"/>
      <c r="NJ47" s="129"/>
      <c r="NK47" s="129"/>
      <c r="NL47" s="129"/>
      <c r="NM47" s="129"/>
      <c r="NN47" s="129"/>
      <c r="NO47" s="129"/>
      <c r="NP47" s="129"/>
      <c r="NQ47" s="129"/>
      <c r="NR47" s="129"/>
      <c r="NS47" s="129"/>
      <c r="NT47" s="129"/>
      <c r="NU47" s="129"/>
      <c r="NV47" s="129"/>
      <c r="NW47" s="129"/>
      <c r="NX47" s="129"/>
      <c r="NY47" s="129"/>
      <c r="NZ47" s="129"/>
      <c r="OA47" s="129"/>
      <c r="OB47" s="129"/>
      <c r="OC47" s="129"/>
      <c r="OD47" s="129"/>
      <c r="OE47" s="129"/>
      <c r="OF47" s="129"/>
      <c r="OG47" s="129"/>
      <c r="OH47" s="129"/>
      <c r="OI47" s="129"/>
      <c r="OJ47" s="129"/>
      <c r="OK47" s="129"/>
      <c r="OL47" s="129"/>
      <c r="OM47" s="129"/>
      <c r="ON47" s="129"/>
      <c r="OO47" s="129"/>
      <c r="OP47" s="129"/>
      <c r="OQ47" s="129"/>
      <c r="OR47" s="129"/>
      <c r="OS47" s="129"/>
      <c r="OT47" s="129"/>
      <c r="OU47" s="129"/>
      <c r="OV47" s="129"/>
      <c r="OW47" s="129"/>
      <c r="OX47" s="129"/>
      <c r="OY47" s="129"/>
      <c r="OZ47" s="129"/>
      <c r="PA47" s="129"/>
      <c r="PB47" s="129"/>
      <c r="PC47" s="129"/>
      <c r="PD47" s="129"/>
      <c r="PE47" s="129"/>
      <c r="PF47" s="129"/>
      <c r="PG47" s="129"/>
      <c r="PH47" s="129"/>
      <c r="PI47" s="129"/>
      <c r="PJ47" s="129"/>
      <c r="PK47" s="129"/>
      <c r="PL47" s="129"/>
      <c r="PM47" s="129"/>
      <c r="PN47" s="129"/>
      <c r="PO47" s="129"/>
      <c r="PP47" s="129"/>
      <c r="PQ47" s="129"/>
      <c r="PR47" s="129"/>
      <c r="PS47" s="129"/>
      <c r="PT47" s="129"/>
      <c r="PU47" s="129"/>
      <c r="PV47" s="129"/>
      <c r="PW47" s="129"/>
      <c r="PX47" s="129"/>
      <c r="PY47" s="129"/>
      <c r="PZ47" s="129"/>
      <c r="QA47" s="129"/>
      <c r="QB47" s="129"/>
      <c r="QC47" s="129"/>
      <c r="QD47" s="129"/>
      <c r="QE47" s="129"/>
      <c r="QF47" s="129"/>
      <c r="QG47" s="129"/>
      <c r="QH47" s="129"/>
      <c r="QI47" s="129"/>
      <c r="QJ47" s="129"/>
      <c r="QK47" s="129"/>
      <c r="QL47" s="129"/>
      <c r="QM47" s="129"/>
      <c r="QN47" s="129"/>
      <c r="QO47" s="129"/>
      <c r="QP47" s="129"/>
      <c r="QQ47" s="129"/>
      <c r="QR47" s="129"/>
      <c r="QS47" s="129"/>
      <c r="QT47" s="129"/>
      <c r="QU47" s="129"/>
      <c r="QV47" s="129"/>
      <c r="QW47" s="129"/>
      <c r="QX47" s="129"/>
      <c r="QY47" s="129"/>
      <c r="QZ47" s="129"/>
      <c r="RA47" s="129"/>
      <c r="RB47" s="129"/>
      <c r="RC47" s="129"/>
      <c r="RD47" s="129"/>
      <c r="RE47" s="129"/>
      <c r="RF47" s="129"/>
      <c r="RG47" s="129"/>
      <c r="RH47" s="129"/>
      <c r="RI47" s="129"/>
      <c r="RJ47" s="129"/>
      <c r="RK47" s="129"/>
      <c r="RL47" s="129"/>
      <c r="RM47" s="129"/>
      <c r="RN47" s="129"/>
      <c r="RO47" s="129"/>
      <c r="RP47" s="129"/>
      <c r="RQ47" s="129"/>
      <c r="RR47" s="129"/>
      <c r="RS47" s="129"/>
      <c r="RT47" s="129"/>
      <c r="RU47" s="129"/>
      <c r="RV47" s="129"/>
      <c r="RW47" s="129"/>
      <c r="RX47" s="129"/>
      <c r="RY47" s="129"/>
      <c r="RZ47" s="129"/>
      <c r="SA47" s="129"/>
      <c r="SB47" s="129"/>
      <c r="SC47" s="129"/>
      <c r="SD47" s="129"/>
      <c r="SE47" s="129"/>
      <c r="SF47" s="129"/>
      <c r="SG47" s="129"/>
      <c r="SH47" s="129"/>
      <c r="SI47" s="129"/>
      <c r="SJ47" s="129"/>
      <c r="SK47" s="129"/>
      <c r="SL47" s="129"/>
      <c r="SM47" s="129"/>
      <c r="SN47" s="129"/>
      <c r="SO47" s="129"/>
      <c r="SP47" s="129"/>
      <c r="SQ47" s="129"/>
      <c r="SR47" s="129"/>
      <c r="SS47" s="129"/>
      <c r="ST47" s="129"/>
      <c r="SU47" s="129"/>
      <c r="SV47" s="129"/>
      <c r="SW47" s="129"/>
      <c r="SX47" s="129"/>
      <c r="SY47" s="129"/>
      <c r="SZ47" s="129"/>
      <c r="TA47" s="129"/>
      <c r="TB47" s="129"/>
      <c r="TC47" s="129"/>
      <c r="TD47" s="129"/>
      <c r="TE47" s="129"/>
      <c r="TF47" s="129"/>
      <c r="TG47" s="129"/>
      <c r="TH47" s="129"/>
      <c r="TI47" s="129"/>
      <c r="TJ47" s="129"/>
      <c r="TK47" s="129"/>
      <c r="TL47" s="129"/>
      <c r="TM47" s="129"/>
      <c r="TN47" s="129"/>
      <c r="TO47" s="129"/>
      <c r="TP47" s="129"/>
      <c r="TQ47" s="129"/>
      <c r="TR47" s="129"/>
      <c r="TS47" s="129"/>
      <c r="TT47" s="129"/>
      <c r="TU47" s="129"/>
      <c r="TV47" s="129"/>
      <c r="TW47" s="129"/>
      <c r="TX47" s="129"/>
      <c r="TY47" s="129"/>
      <c r="TZ47" s="129"/>
      <c r="UA47" s="129"/>
      <c r="UB47" s="129"/>
      <c r="UC47" s="129"/>
      <c r="UD47" s="129"/>
      <c r="UE47" s="129"/>
      <c r="UF47" s="129"/>
      <c r="UG47" s="129"/>
      <c r="UH47" s="129"/>
      <c r="UI47" s="129"/>
      <c r="UJ47" s="129"/>
      <c r="UK47" s="129"/>
      <c r="UL47" s="129"/>
      <c r="UM47" s="129"/>
      <c r="UN47" s="129"/>
      <c r="UO47" s="129"/>
      <c r="UP47" s="129"/>
      <c r="UQ47" s="129"/>
      <c r="UR47" s="129"/>
      <c r="US47" s="129"/>
      <c r="UT47" s="129"/>
      <c r="UU47" s="129"/>
      <c r="UV47" s="129"/>
      <c r="UW47" s="129"/>
      <c r="UX47" s="129"/>
      <c r="UY47" s="129"/>
      <c r="UZ47" s="129"/>
      <c r="VA47" s="129"/>
      <c r="VB47" s="129"/>
      <c r="VC47" s="129"/>
      <c r="VD47" s="129"/>
      <c r="VE47" s="129"/>
      <c r="VF47" s="129"/>
      <c r="VG47" s="129"/>
      <c r="VH47" s="129"/>
      <c r="VI47" s="129"/>
      <c r="VJ47" s="129"/>
      <c r="VK47" s="129"/>
      <c r="VL47" s="129"/>
      <c r="VM47" s="129"/>
      <c r="VN47" s="129"/>
      <c r="VO47" s="129"/>
      <c r="VP47" s="129"/>
      <c r="VQ47" s="129"/>
      <c r="VR47" s="129"/>
      <c r="VS47" s="129"/>
      <c r="VT47" s="129"/>
      <c r="VU47" s="129"/>
      <c r="VV47" s="129"/>
      <c r="VW47" s="129"/>
      <c r="VX47" s="129"/>
      <c r="VY47" s="129"/>
      <c r="VZ47" s="129"/>
      <c r="WA47" s="129"/>
      <c r="WB47" s="129"/>
      <c r="WC47" s="129"/>
      <c r="WD47" s="129"/>
      <c r="WE47" s="129"/>
      <c r="WF47" s="129"/>
      <c r="WG47" s="129"/>
      <c r="WH47" s="129"/>
      <c r="WI47" s="129"/>
      <c r="WJ47" s="129"/>
      <c r="WK47" s="129"/>
      <c r="WL47" s="129"/>
      <c r="WM47" s="129"/>
      <c r="WN47" s="129"/>
      <c r="WO47" s="129"/>
      <c r="WP47" s="129"/>
      <c r="WQ47" s="129"/>
      <c r="WR47" s="129"/>
      <c r="WS47" s="129"/>
      <c r="WT47" s="129"/>
      <c r="WU47" s="129"/>
      <c r="WV47" s="129"/>
      <c r="WW47" s="129"/>
      <c r="WX47" s="129"/>
      <c r="WY47" s="129"/>
      <c r="WZ47" s="129"/>
      <c r="XA47" s="129"/>
      <c r="XB47" s="129"/>
      <c r="XC47" s="129"/>
      <c r="XD47" s="129"/>
      <c r="XE47" s="129"/>
      <c r="XF47" s="129"/>
      <c r="XG47" s="129"/>
      <c r="XH47" s="129"/>
      <c r="XI47" s="129"/>
      <c r="XJ47" s="129"/>
      <c r="XK47" s="129"/>
      <c r="XL47" s="129"/>
      <c r="XM47" s="129"/>
      <c r="XN47" s="129"/>
      <c r="XO47" s="129"/>
      <c r="XP47" s="129"/>
      <c r="XQ47" s="129"/>
      <c r="XR47" s="129"/>
      <c r="XS47" s="129"/>
      <c r="XT47" s="129"/>
      <c r="XU47" s="129"/>
      <c r="XV47" s="129"/>
      <c r="XW47" s="129"/>
      <c r="XX47" s="129"/>
      <c r="XY47" s="129"/>
      <c r="XZ47" s="129"/>
      <c r="YA47" s="129"/>
      <c r="YB47" s="129"/>
      <c r="YC47" s="129"/>
      <c r="AMK47" s="129"/>
    </row>
    <row r="48" spans="1:1025" ht="12" customHeight="1" x14ac:dyDescent="0.25">
      <c r="A48" s="44"/>
      <c r="B48" s="44"/>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row>
    <row r="49" spans="1:48" ht="12" customHeight="1" x14ac:dyDescent="0.25">
      <c r="A49" s="44"/>
      <c r="B49" s="346" t="s">
        <v>543</v>
      </c>
      <c r="C49" s="346"/>
      <c r="D49" s="346"/>
      <c r="E49" s="346"/>
      <c r="F49" s="346"/>
      <c r="G49" s="346"/>
      <c r="H49" s="346"/>
      <c r="I49" s="346"/>
      <c r="J49" s="346"/>
      <c r="K49" s="346"/>
      <c r="L49" s="346"/>
      <c r="M49" s="346"/>
      <c r="N49" s="346"/>
      <c r="O49" s="346"/>
      <c r="P49" s="346"/>
      <c r="Q49" s="346"/>
      <c r="R49" s="346"/>
      <c r="S49" s="346"/>
      <c r="T49" s="347" t="s">
        <v>30</v>
      </c>
      <c r="U49" s="347"/>
      <c r="V49" s="347"/>
      <c r="W49" s="347"/>
      <c r="X49" s="44"/>
      <c r="Y49" s="44"/>
      <c r="Z49" s="346" t="s">
        <v>544</v>
      </c>
      <c r="AA49" s="346"/>
      <c r="AB49" s="346"/>
      <c r="AC49" s="346"/>
      <c r="AD49" s="346"/>
      <c r="AE49" s="346"/>
      <c r="AF49" s="346"/>
      <c r="AG49" s="346"/>
      <c r="AH49" s="346"/>
      <c r="AI49" s="346"/>
      <c r="AJ49" s="346"/>
      <c r="AK49" s="346"/>
      <c r="AL49" s="346"/>
      <c r="AM49" s="346"/>
      <c r="AN49" s="346"/>
      <c r="AO49" s="347" t="s">
        <v>30</v>
      </c>
      <c r="AP49" s="347"/>
      <c r="AQ49" s="347"/>
      <c r="AR49" s="347"/>
      <c r="AS49" s="347" t="s">
        <v>31</v>
      </c>
      <c r="AT49" s="347"/>
      <c r="AU49" s="347"/>
      <c r="AV49" s="44"/>
    </row>
    <row r="50" spans="1:48" ht="12" customHeight="1" x14ac:dyDescent="0.25">
      <c r="A50" s="44"/>
      <c r="B50" s="346"/>
      <c r="C50" s="346"/>
      <c r="D50" s="346"/>
      <c r="E50" s="346"/>
      <c r="F50" s="346"/>
      <c r="G50" s="346"/>
      <c r="H50" s="346"/>
      <c r="I50" s="346"/>
      <c r="J50" s="346"/>
      <c r="K50" s="346"/>
      <c r="L50" s="346"/>
      <c r="M50" s="346"/>
      <c r="N50" s="346"/>
      <c r="O50" s="346"/>
      <c r="P50" s="346"/>
      <c r="Q50" s="346"/>
      <c r="R50" s="346"/>
      <c r="S50" s="346"/>
      <c r="T50" s="347"/>
      <c r="U50" s="347"/>
      <c r="V50" s="347"/>
      <c r="W50" s="347"/>
      <c r="X50" s="44"/>
      <c r="Y50" s="44"/>
      <c r="Z50" s="346"/>
      <c r="AA50" s="346"/>
      <c r="AB50" s="346"/>
      <c r="AC50" s="346"/>
      <c r="AD50" s="346"/>
      <c r="AE50" s="346"/>
      <c r="AF50" s="346"/>
      <c r="AG50" s="346"/>
      <c r="AH50" s="346"/>
      <c r="AI50" s="346"/>
      <c r="AJ50" s="346"/>
      <c r="AK50" s="346"/>
      <c r="AL50" s="346"/>
      <c r="AM50" s="346"/>
      <c r="AN50" s="346"/>
      <c r="AO50" s="347"/>
      <c r="AP50" s="347"/>
      <c r="AQ50" s="347"/>
      <c r="AR50" s="347"/>
      <c r="AS50" s="347"/>
      <c r="AT50" s="347"/>
      <c r="AU50" s="347"/>
      <c r="AV50" s="44"/>
    </row>
    <row r="51" spans="1:48" ht="12" customHeight="1" x14ac:dyDescent="0.25">
      <c r="A51" s="44"/>
      <c r="B51" s="348"/>
      <c r="C51" s="348"/>
      <c r="D51" s="348"/>
      <c r="E51" s="348"/>
      <c r="F51" s="348"/>
      <c r="G51" s="348"/>
      <c r="H51" s="348"/>
      <c r="I51" s="348"/>
      <c r="J51" s="348"/>
      <c r="K51" s="348"/>
      <c r="L51" s="348"/>
      <c r="M51" s="348"/>
      <c r="N51" s="348"/>
      <c r="O51" s="348"/>
      <c r="P51" s="348"/>
      <c r="Q51" s="348"/>
      <c r="R51" s="348"/>
      <c r="S51" s="348"/>
      <c r="T51" s="349"/>
      <c r="U51" s="349"/>
      <c r="V51" s="349"/>
      <c r="W51" s="349"/>
      <c r="X51" s="44"/>
      <c r="Y51" s="44"/>
      <c r="Z51" s="350" t="s">
        <v>545</v>
      </c>
      <c r="AA51" s="350"/>
      <c r="AB51" s="350"/>
      <c r="AC51" s="350"/>
      <c r="AD51" s="350"/>
      <c r="AE51" s="350"/>
      <c r="AF51" s="350"/>
      <c r="AG51" s="350"/>
      <c r="AH51" s="350"/>
      <c r="AI51" s="350"/>
      <c r="AJ51" s="350"/>
      <c r="AK51" s="350"/>
      <c r="AL51" s="350"/>
      <c r="AM51" s="350"/>
      <c r="AN51" s="350"/>
      <c r="AO51" s="351"/>
      <c r="AP51" s="351"/>
      <c r="AQ51" s="351"/>
      <c r="AR51" s="351"/>
      <c r="AS51" s="352" t="str">
        <f>IF($AO$77=0,"",AO51/$AO$77)</f>
        <v/>
      </c>
      <c r="AT51" s="352"/>
      <c r="AU51" s="352"/>
      <c r="AV51" s="44"/>
    </row>
    <row r="52" spans="1:48" ht="12" customHeight="1" thickBot="1" x14ac:dyDescent="0.3">
      <c r="A52" s="44"/>
      <c r="B52" s="348"/>
      <c r="C52" s="348"/>
      <c r="D52" s="348"/>
      <c r="E52" s="348"/>
      <c r="F52" s="348"/>
      <c r="G52" s="348"/>
      <c r="H52" s="348"/>
      <c r="I52" s="348"/>
      <c r="J52" s="348"/>
      <c r="K52" s="348"/>
      <c r="L52" s="348"/>
      <c r="M52" s="348"/>
      <c r="N52" s="348"/>
      <c r="O52" s="348"/>
      <c r="P52" s="348"/>
      <c r="Q52" s="348"/>
      <c r="R52" s="348"/>
      <c r="S52" s="348"/>
      <c r="T52" s="349"/>
      <c r="U52" s="349"/>
      <c r="V52" s="349"/>
      <c r="W52" s="349"/>
      <c r="X52" s="44"/>
      <c r="Y52" s="44"/>
      <c r="Z52" s="350"/>
      <c r="AA52" s="350"/>
      <c r="AB52" s="350"/>
      <c r="AC52" s="350"/>
      <c r="AD52" s="350"/>
      <c r="AE52" s="350"/>
      <c r="AF52" s="350"/>
      <c r="AG52" s="350"/>
      <c r="AH52" s="350"/>
      <c r="AI52" s="350"/>
      <c r="AJ52" s="350"/>
      <c r="AK52" s="350"/>
      <c r="AL52" s="350"/>
      <c r="AM52" s="350"/>
      <c r="AN52" s="350"/>
      <c r="AO52" s="351"/>
      <c r="AP52" s="351"/>
      <c r="AQ52" s="351"/>
      <c r="AR52" s="351"/>
      <c r="AS52" s="352"/>
      <c r="AT52" s="352"/>
      <c r="AU52" s="352"/>
      <c r="AV52" s="44"/>
    </row>
    <row r="53" spans="1:48" ht="12" customHeight="1" x14ac:dyDescent="0.25">
      <c r="A53" s="44"/>
      <c r="B53" s="323"/>
      <c r="C53" s="324"/>
      <c r="D53" s="324"/>
      <c r="E53" s="324"/>
      <c r="F53" s="324"/>
      <c r="G53" s="324"/>
      <c r="H53" s="324"/>
      <c r="I53" s="324"/>
      <c r="J53" s="324"/>
      <c r="K53" s="324"/>
      <c r="L53" s="324"/>
      <c r="M53" s="324"/>
      <c r="N53" s="324"/>
      <c r="O53" s="324"/>
      <c r="P53" s="324"/>
      <c r="Q53" s="324"/>
      <c r="R53" s="324"/>
      <c r="S53" s="325"/>
      <c r="T53" s="329"/>
      <c r="U53" s="329"/>
      <c r="V53" s="329"/>
      <c r="W53" s="329"/>
      <c r="X53" s="44"/>
      <c r="Y53" s="44"/>
      <c r="Z53" s="330" t="s">
        <v>32</v>
      </c>
      <c r="AA53" s="330"/>
      <c r="AB53" s="330"/>
      <c r="AC53" s="330"/>
      <c r="AD53" s="330"/>
      <c r="AE53" s="330"/>
      <c r="AF53" s="330"/>
      <c r="AG53" s="330"/>
      <c r="AH53" s="330"/>
      <c r="AI53" s="330"/>
      <c r="AJ53" s="330"/>
      <c r="AK53" s="330"/>
      <c r="AL53" s="330"/>
      <c r="AM53" s="330"/>
      <c r="AN53" s="330"/>
      <c r="AO53" s="342"/>
      <c r="AP53" s="342"/>
      <c r="AQ53" s="342"/>
      <c r="AR53" s="342"/>
      <c r="AS53" s="343" t="str">
        <f>IF(AO53=0,"",IF($AO$77=0,"",AO53/$AO$77))</f>
        <v/>
      </c>
      <c r="AT53" s="343"/>
      <c r="AU53" s="343"/>
      <c r="AV53" s="44"/>
    </row>
    <row r="54" spans="1:48" ht="12" customHeight="1" x14ac:dyDescent="0.25">
      <c r="A54" s="44"/>
      <c r="B54" s="326"/>
      <c r="C54" s="327"/>
      <c r="D54" s="327"/>
      <c r="E54" s="327"/>
      <c r="F54" s="327"/>
      <c r="G54" s="327"/>
      <c r="H54" s="327"/>
      <c r="I54" s="327"/>
      <c r="J54" s="327"/>
      <c r="K54" s="327"/>
      <c r="L54" s="327"/>
      <c r="M54" s="327"/>
      <c r="N54" s="327"/>
      <c r="O54" s="327"/>
      <c r="P54" s="327"/>
      <c r="Q54" s="327"/>
      <c r="R54" s="327"/>
      <c r="S54" s="328"/>
      <c r="T54" s="329"/>
      <c r="U54" s="329"/>
      <c r="V54" s="329"/>
      <c r="W54" s="329"/>
      <c r="X54" s="44"/>
      <c r="Y54" s="44"/>
      <c r="Z54" s="330"/>
      <c r="AA54" s="330"/>
      <c r="AB54" s="330"/>
      <c r="AC54" s="330"/>
      <c r="AD54" s="330"/>
      <c r="AE54" s="330"/>
      <c r="AF54" s="330"/>
      <c r="AG54" s="330"/>
      <c r="AH54" s="330"/>
      <c r="AI54" s="330"/>
      <c r="AJ54" s="330"/>
      <c r="AK54" s="330"/>
      <c r="AL54" s="330"/>
      <c r="AM54" s="330"/>
      <c r="AN54" s="330"/>
      <c r="AO54" s="342"/>
      <c r="AP54" s="342"/>
      <c r="AQ54" s="342"/>
      <c r="AR54" s="342"/>
      <c r="AS54" s="343"/>
      <c r="AT54" s="343"/>
      <c r="AU54" s="343"/>
      <c r="AV54" s="44"/>
    </row>
    <row r="55" spans="1:48" ht="12" customHeight="1" x14ac:dyDescent="0.25">
      <c r="A55" s="44"/>
      <c r="B55" s="332"/>
      <c r="C55" s="332"/>
      <c r="D55" s="332"/>
      <c r="E55" s="332"/>
      <c r="F55" s="332"/>
      <c r="G55" s="332"/>
      <c r="H55" s="332"/>
      <c r="I55" s="332"/>
      <c r="J55" s="332"/>
      <c r="K55" s="332"/>
      <c r="L55" s="332"/>
      <c r="M55" s="332"/>
      <c r="N55" s="332"/>
      <c r="O55" s="332"/>
      <c r="P55" s="332"/>
      <c r="Q55" s="332"/>
      <c r="R55" s="332"/>
      <c r="S55" s="332"/>
      <c r="T55" s="333"/>
      <c r="U55" s="333"/>
      <c r="V55" s="333"/>
      <c r="W55" s="333"/>
      <c r="X55" s="44"/>
      <c r="Y55" s="44"/>
      <c r="Z55" s="344" t="s">
        <v>546</v>
      </c>
      <c r="AA55" s="344"/>
      <c r="AB55" s="344"/>
      <c r="AC55" s="344"/>
      <c r="AD55" s="344"/>
      <c r="AE55" s="344"/>
      <c r="AF55" s="344"/>
      <c r="AG55" s="344"/>
      <c r="AH55" s="344"/>
      <c r="AI55" s="344"/>
      <c r="AJ55" s="344"/>
      <c r="AK55" s="344"/>
      <c r="AL55" s="344"/>
      <c r="AM55" s="344"/>
      <c r="AN55" s="344"/>
      <c r="AO55" s="340"/>
      <c r="AP55" s="340"/>
      <c r="AQ55" s="340"/>
      <c r="AR55" s="340"/>
      <c r="AS55" s="341" t="str">
        <f t="shared" ref="AS55" si="0">IF(AO55=0,"",IF($AO$77=0,"",AO55/$AO$77))</f>
        <v/>
      </c>
      <c r="AT55" s="341"/>
      <c r="AU55" s="341"/>
      <c r="AV55" s="44"/>
    </row>
    <row r="56" spans="1:48" ht="12" customHeight="1" x14ac:dyDescent="0.25">
      <c r="A56" s="44"/>
      <c r="B56" s="332"/>
      <c r="C56" s="332"/>
      <c r="D56" s="332"/>
      <c r="E56" s="332"/>
      <c r="F56" s="332"/>
      <c r="G56" s="332"/>
      <c r="H56" s="332"/>
      <c r="I56" s="332"/>
      <c r="J56" s="332"/>
      <c r="K56" s="332"/>
      <c r="L56" s="332"/>
      <c r="M56" s="332"/>
      <c r="N56" s="332"/>
      <c r="O56" s="332"/>
      <c r="P56" s="332"/>
      <c r="Q56" s="332"/>
      <c r="R56" s="332"/>
      <c r="S56" s="332"/>
      <c r="T56" s="333"/>
      <c r="U56" s="333"/>
      <c r="V56" s="333"/>
      <c r="W56" s="333"/>
      <c r="X56" s="44"/>
      <c r="Y56" s="44"/>
      <c r="Z56" s="344"/>
      <c r="AA56" s="344"/>
      <c r="AB56" s="344"/>
      <c r="AC56" s="344"/>
      <c r="AD56" s="344"/>
      <c r="AE56" s="344"/>
      <c r="AF56" s="344"/>
      <c r="AG56" s="344"/>
      <c r="AH56" s="344"/>
      <c r="AI56" s="344"/>
      <c r="AJ56" s="344"/>
      <c r="AK56" s="344"/>
      <c r="AL56" s="344"/>
      <c r="AM56" s="344"/>
      <c r="AN56" s="344"/>
      <c r="AO56" s="340"/>
      <c r="AP56" s="340"/>
      <c r="AQ56" s="340"/>
      <c r="AR56" s="340"/>
      <c r="AS56" s="341"/>
      <c r="AT56" s="341"/>
      <c r="AU56" s="341"/>
      <c r="AV56" s="44"/>
    </row>
    <row r="57" spans="1:48" ht="12" customHeight="1" x14ac:dyDescent="0.25">
      <c r="A57" s="44"/>
      <c r="B57" s="323"/>
      <c r="C57" s="324"/>
      <c r="D57" s="324"/>
      <c r="E57" s="324"/>
      <c r="F57" s="324"/>
      <c r="G57" s="324"/>
      <c r="H57" s="324"/>
      <c r="I57" s="324"/>
      <c r="J57" s="324"/>
      <c r="K57" s="324"/>
      <c r="L57" s="324"/>
      <c r="M57" s="324"/>
      <c r="N57" s="324"/>
      <c r="O57" s="324"/>
      <c r="P57" s="324"/>
      <c r="Q57" s="324"/>
      <c r="R57" s="324"/>
      <c r="S57" s="325"/>
      <c r="T57" s="329"/>
      <c r="U57" s="329"/>
      <c r="V57" s="329"/>
      <c r="W57" s="329"/>
      <c r="X57" s="44"/>
      <c r="Y57" s="44"/>
      <c r="Z57" s="330" t="s">
        <v>547</v>
      </c>
      <c r="AA57" s="330"/>
      <c r="AB57" s="330"/>
      <c r="AC57" s="330"/>
      <c r="AD57" s="330"/>
      <c r="AE57" s="330"/>
      <c r="AF57" s="330"/>
      <c r="AG57" s="330"/>
      <c r="AH57" s="330"/>
      <c r="AI57" s="330"/>
      <c r="AJ57" s="330"/>
      <c r="AK57" s="330"/>
      <c r="AL57" s="330"/>
      <c r="AM57" s="330"/>
      <c r="AN57" s="330"/>
      <c r="AO57" s="338"/>
      <c r="AP57" s="338"/>
      <c r="AQ57" s="338"/>
      <c r="AR57" s="338"/>
      <c r="AS57" s="339" t="str">
        <f t="shared" ref="AS57" si="1">IF(AO57=0,"",IF($AO$77=0,"",AO57/$AO$77))</f>
        <v/>
      </c>
      <c r="AT57" s="339"/>
      <c r="AU57" s="339"/>
      <c r="AV57" s="44"/>
    </row>
    <row r="58" spans="1:48" ht="12" customHeight="1" x14ac:dyDescent="0.25">
      <c r="A58" s="44"/>
      <c r="B58" s="326"/>
      <c r="C58" s="327"/>
      <c r="D58" s="327"/>
      <c r="E58" s="327"/>
      <c r="F58" s="327"/>
      <c r="G58" s="327"/>
      <c r="H58" s="327"/>
      <c r="I58" s="327"/>
      <c r="J58" s="327"/>
      <c r="K58" s="327"/>
      <c r="L58" s="327"/>
      <c r="M58" s="327"/>
      <c r="N58" s="327"/>
      <c r="O58" s="327"/>
      <c r="P58" s="327"/>
      <c r="Q58" s="327"/>
      <c r="R58" s="327"/>
      <c r="S58" s="328"/>
      <c r="T58" s="329"/>
      <c r="U58" s="329"/>
      <c r="V58" s="329"/>
      <c r="W58" s="329"/>
      <c r="X58" s="44"/>
      <c r="Y58" s="44"/>
      <c r="Z58" s="330"/>
      <c r="AA58" s="330"/>
      <c r="AB58" s="330"/>
      <c r="AC58" s="330"/>
      <c r="AD58" s="330"/>
      <c r="AE58" s="330"/>
      <c r="AF58" s="330"/>
      <c r="AG58" s="330"/>
      <c r="AH58" s="330"/>
      <c r="AI58" s="330"/>
      <c r="AJ58" s="330"/>
      <c r="AK58" s="330"/>
      <c r="AL58" s="330"/>
      <c r="AM58" s="330"/>
      <c r="AN58" s="330"/>
      <c r="AO58" s="338"/>
      <c r="AP58" s="338"/>
      <c r="AQ58" s="338"/>
      <c r="AR58" s="338"/>
      <c r="AS58" s="339"/>
      <c r="AT58" s="339"/>
      <c r="AU58" s="339"/>
      <c r="AV58" s="44"/>
    </row>
    <row r="59" spans="1:48" ht="12" customHeight="1" x14ac:dyDescent="0.25">
      <c r="A59" s="44"/>
      <c r="B59" s="332"/>
      <c r="C59" s="332"/>
      <c r="D59" s="332"/>
      <c r="E59" s="332"/>
      <c r="F59" s="332"/>
      <c r="G59" s="332"/>
      <c r="H59" s="332"/>
      <c r="I59" s="332"/>
      <c r="J59" s="332"/>
      <c r="K59" s="332"/>
      <c r="L59" s="332"/>
      <c r="M59" s="332"/>
      <c r="N59" s="332"/>
      <c r="O59" s="332"/>
      <c r="P59" s="332"/>
      <c r="Q59" s="332"/>
      <c r="R59" s="332"/>
      <c r="S59" s="332"/>
      <c r="T59" s="333"/>
      <c r="U59" s="333"/>
      <c r="V59" s="333"/>
      <c r="W59" s="333"/>
      <c r="X59" s="44"/>
      <c r="Y59" s="44"/>
      <c r="Z59" s="332" t="s">
        <v>548</v>
      </c>
      <c r="AA59" s="332"/>
      <c r="AB59" s="332"/>
      <c r="AC59" s="332"/>
      <c r="AD59" s="332"/>
      <c r="AE59" s="332"/>
      <c r="AF59" s="332"/>
      <c r="AG59" s="332"/>
      <c r="AH59" s="332"/>
      <c r="AI59" s="332"/>
      <c r="AJ59" s="332"/>
      <c r="AK59" s="332"/>
      <c r="AL59" s="332"/>
      <c r="AM59" s="332"/>
      <c r="AN59" s="332"/>
      <c r="AO59" s="340"/>
      <c r="AP59" s="340"/>
      <c r="AQ59" s="340"/>
      <c r="AR59" s="340"/>
      <c r="AS59" s="341" t="str">
        <f t="shared" ref="AS59" si="2">IF(AO59=0,"",IF($AO$77=0,"",AO59/$AO$77))</f>
        <v/>
      </c>
      <c r="AT59" s="341"/>
      <c r="AU59" s="341"/>
      <c r="AV59" s="44"/>
    </row>
    <row r="60" spans="1:48" ht="12" customHeight="1" x14ac:dyDescent="0.25">
      <c r="A60" s="44"/>
      <c r="B60" s="332"/>
      <c r="C60" s="332"/>
      <c r="D60" s="332"/>
      <c r="E60" s="332"/>
      <c r="F60" s="332"/>
      <c r="G60" s="332"/>
      <c r="H60" s="332"/>
      <c r="I60" s="332"/>
      <c r="J60" s="332"/>
      <c r="K60" s="332"/>
      <c r="L60" s="332"/>
      <c r="M60" s="332"/>
      <c r="N60" s="332"/>
      <c r="O60" s="332"/>
      <c r="P60" s="332"/>
      <c r="Q60" s="332"/>
      <c r="R60" s="332"/>
      <c r="S60" s="332"/>
      <c r="T60" s="333"/>
      <c r="U60" s="333"/>
      <c r="V60" s="333"/>
      <c r="W60" s="333"/>
      <c r="X60" s="44"/>
      <c r="Y60" s="44"/>
      <c r="Z60" s="332"/>
      <c r="AA60" s="332"/>
      <c r="AB60" s="332"/>
      <c r="AC60" s="332"/>
      <c r="AD60" s="332"/>
      <c r="AE60" s="332"/>
      <c r="AF60" s="332"/>
      <c r="AG60" s="332"/>
      <c r="AH60" s="332"/>
      <c r="AI60" s="332"/>
      <c r="AJ60" s="332"/>
      <c r="AK60" s="332"/>
      <c r="AL60" s="332"/>
      <c r="AM60" s="332"/>
      <c r="AN60" s="332"/>
      <c r="AO60" s="340"/>
      <c r="AP60" s="340"/>
      <c r="AQ60" s="340"/>
      <c r="AR60" s="340"/>
      <c r="AS60" s="341"/>
      <c r="AT60" s="341"/>
      <c r="AU60" s="341"/>
      <c r="AV60" s="44"/>
    </row>
    <row r="61" spans="1:48" ht="12" customHeight="1" x14ac:dyDescent="0.25">
      <c r="A61" s="44"/>
      <c r="B61" s="323"/>
      <c r="C61" s="324"/>
      <c r="D61" s="324"/>
      <c r="E61" s="324"/>
      <c r="F61" s="324"/>
      <c r="G61" s="324"/>
      <c r="H61" s="324"/>
      <c r="I61" s="324"/>
      <c r="J61" s="324"/>
      <c r="K61" s="324"/>
      <c r="L61" s="324"/>
      <c r="M61" s="324"/>
      <c r="N61" s="324"/>
      <c r="O61" s="324"/>
      <c r="P61" s="324"/>
      <c r="Q61" s="324"/>
      <c r="R61" s="324"/>
      <c r="S61" s="325"/>
      <c r="T61" s="329"/>
      <c r="U61" s="329"/>
      <c r="V61" s="329"/>
      <c r="W61" s="329"/>
      <c r="X61" s="44"/>
      <c r="Y61" s="44"/>
      <c r="Z61" s="337"/>
      <c r="AA61" s="337"/>
      <c r="AB61" s="337"/>
      <c r="AC61" s="337"/>
      <c r="AD61" s="337"/>
      <c r="AE61" s="337"/>
      <c r="AF61" s="337"/>
      <c r="AG61" s="337"/>
      <c r="AH61" s="337"/>
      <c r="AI61" s="337"/>
      <c r="AJ61" s="337"/>
      <c r="AK61" s="337"/>
      <c r="AL61" s="337"/>
      <c r="AM61" s="337"/>
      <c r="AN61" s="337"/>
      <c r="AO61" s="338"/>
      <c r="AP61" s="338"/>
      <c r="AQ61" s="338"/>
      <c r="AR61" s="338"/>
      <c r="AS61" s="339" t="str">
        <f t="shared" ref="AS61" si="3">IF(AO61=0,"",IF($AO$77=0,"",AO61/$AO$77))</f>
        <v/>
      </c>
      <c r="AT61" s="339"/>
      <c r="AU61" s="339"/>
      <c r="AV61" s="44"/>
    </row>
    <row r="62" spans="1:48" ht="12" customHeight="1" x14ac:dyDescent="0.25">
      <c r="A62" s="44"/>
      <c r="B62" s="326"/>
      <c r="C62" s="327"/>
      <c r="D62" s="327"/>
      <c r="E62" s="327"/>
      <c r="F62" s="327"/>
      <c r="G62" s="327"/>
      <c r="H62" s="327"/>
      <c r="I62" s="327"/>
      <c r="J62" s="327"/>
      <c r="K62" s="327"/>
      <c r="L62" s="327"/>
      <c r="M62" s="327"/>
      <c r="N62" s="327"/>
      <c r="O62" s="327"/>
      <c r="P62" s="327"/>
      <c r="Q62" s="327"/>
      <c r="R62" s="327"/>
      <c r="S62" s="328"/>
      <c r="T62" s="329"/>
      <c r="U62" s="329"/>
      <c r="V62" s="329"/>
      <c r="W62" s="329"/>
      <c r="X62" s="44"/>
      <c r="Y62" s="44"/>
      <c r="Z62" s="337"/>
      <c r="AA62" s="337"/>
      <c r="AB62" s="337"/>
      <c r="AC62" s="337"/>
      <c r="AD62" s="337"/>
      <c r="AE62" s="337"/>
      <c r="AF62" s="337"/>
      <c r="AG62" s="337"/>
      <c r="AH62" s="337"/>
      <c r="AI62" s="337"/>
      <c r="AJ62" s="337"/>
      <c r="AK62" s="337"/>
      <c r="AL62" s="337"/>
      <c r="AM62" s="337"/>
      <c r="AN62" s="337"/>
      <c r="AO62" s="338"/>
      <c r="AP62" s="338"/>
      <c r="AQ62" s="338"/>
      <c r="AR62" s="338"/>
      <c r="AS62" s="339"/>
      <c r="AT62" s="339"/>
      <c r="AU62" s="339"/>
      <c r="AV62" s="44"/>
    </row>
    <row r="63" spans="1:48" ht="12" customHeight="1" x14ac:dyDescent="0.25">
      <c r="A63" s="44"/>
      <c r="B63" s="332"/>
      <c r="C63" s="332"/>
      <c r="D63" s="332"/>
      <c r="E63" s="332"/>
      <c r="F63" s="332"/>
      <c r="G63" s="332"/>
      <c r="H63" s="332"/>
      <c r="I63" s="332"/>
      <c r="J63" s="332"/>
      <c r="K63" s="332"/>
      <c r="L63" s="332"/>
      <c r="M63" s="332"/>
      <c r="N63" s="332"/>
      <c r="O63" s="332"/>
      <c r="P63" s="332"/>
      <c r="Q63" s="332"/>
      <c r="R63" s="332"/>
      <c r="S63" s="332"/>
      <c r="T63" s="333"/>
      <c r="U63" s="333"/>
      <c r="V63" s="333"/>
      <c r="W63" s="333"/>
      <c r="X63" s="44"/>
      <c r="Y63" s="44"/>
      <c r="Z63" s="332"/>
      <c r="AA63" s="332"/>
      <c r="AB63" s="332"/>
      <c r="AC63" s="332"/>
      <c r="AD63" s="332"/>
      <c r="AE63" s="332"/>
      <c r="AF63" s="332"/>
      <c r="AG63" s="332"/>
      <c r="AH63" s="332"/>
      <c r="AI63" s="332"/>
      <c r="AJ63" s="332"/>
      <c r="AK63" s="332"/>
      <c r="AL63" s="332"/>
      <c r="AM63" s="332"/>
      <c r="AN63" s="332"/>
      <c r="AO63" s="340"/>
      <c r="AP63" s="340"/>
      <c r="AQ63" s="340"/>
      <c r="AR63" s="340"/>
      <c r="AS63" s="341" t="str">
        <f t="shared" ref="AS63" si="4">IF(AO63=0,"",IF($AO$77=0,"",AO63/$AO$77))</f>
        <v/>
      </c>
      <c r="AT63" s="341"/>
      <c r="AU63" s="341"/>
      <c r="AV63" s="44"/>
    </row>
    <row r="64" spans="1:48" ht="12" customHeight="1" x14ac:dyDescent="0.25">
      <c r="A64" s="44"/>
      <c r="B64" s="332"/>
      <c r="C64" s="332"/>
      <c r="D64" s="332"/>
      <c r="E64" s="332"/>
      <c r="F64" s="332"/>
      <c r="G64" s="332"/>
      <c r="H64" s="332"/>
      <c r="I64" s="332"/>
      <c r="J64" s="332"/>
      <c r="K64" s="332"/>
      <c r="L64" s="332"/>
      <c r="M64" s="332"/>
      <c r="N64" s="332"/>
      <c r="O64" s="332"/>
      <c r="P64" s="332"/>
      <c r="Q64" s="332"/>
      <c r="R64" s="332"/>
      <c r="S64" s="332"/>
      <c r="T64" s="333"/>
      <c r="U64" s="333"/>
      <c r="V64" s="333"/>
      <c r="W64" s="333"/>
      <c r="X64" s="44"/>
      <c r="Y64" s="44"/>
      <c r="Z64" s="332"/>
      <c r="AA64" s="332"/>
      <c r="AB64" s="332"/>
      <c r="AC64" s="332"/>
      <c r="AD64" s="332"/>
      <c r="AE64" s="332"/>
      <c r="AF64" s="332"/>
      <c r="AG64" s="332"/>
      <c r="AH64" s="332"/>
      <c r="AI64" s="332"/>
      <c r="AJ64" s="332"/>
      <c r="AK64" s="332"/>
      <c r="AL64" s="332"/>
      <c r="AM64" s="332"/>
      <c r="AN64" s="332"/>
      <c r="AO64" s="340"/>
      <c r="AP64" s="340"/>
      <c r="AQ64" s="340"/>
      <c r="AR64" s="340"/>
      <c r="AS64" s="341"/>
      <c r="AT64" s="341"/>
      <c r="AU64" s="341"/>
      <c r="AV64" s="44"/>
    </row>
    <row r="65" spans="1:48" ht="12" customHeight="1" x14ac:dyDescent="0.25">
      <c r="A65" s="44"/>
      <c r="B65" s="323"/>
      <c r="C65" s="324"/>
      <c r="D65" s="324"/>
      <c r="E65" s="324"/>
      <c r="F65" s="324"/>
      <c r="G65" s="324"/>
      <c r="H65" s="324"/>
      <c r="I65" s="324"/>
      <c r="J65" s="324"/>
      <c r="K65" s="324"/>
      <c r="L65" s="324"/>
      <c r="M65" s="324"/>
      <c r="N65" s="324"/>
      <c r="O65" s="324"/>
      <c r="P65" s="324"/>
      <c r="Q65" s="324"/>
      <c r="R65" s="324"/>
      <c r="S65" s="325"/>
      <c r="T65" s="329"/>
      <c r="U65" s="329"/>
      <c r="V65" s="329"/>
      <c r="W65" s="329"/>
      <c r="X65" s="44"/>
      <c r="Y65" s="44"/>
      <c r="Z65" s="337"/>
      <c r="AA65" s="337"/>
      <c r="AB65" s="337"/>
      <c r="AC65" s="337"/>
      <c r="AD65" s="337"/>
      <c r="AE65" s="337"/>
      <c r="AF65" s="337"/>
      <c r="AG65" s="337"/>
      <c r="AH65" s="337"/>
      <c r="AI65" s="337"/>
      <c r="AJ65" s="337"/>
      <c r="AK65" s="337"/>
      <c r="AL65" s="337"/>
      <c r="AM65" s="337"/>
      <c r="AN65" s="337"/>
      <c r="AO65" s="338"/>
      <c r="AP65" s="338"/>
      <c r="AQ65" s="338"/>
      <c r="AR65" s="338"/>
      <c r="AS65" s="339" t="str">
        <f t="shared" ref="AS65" si="5">IF(AO65=0,"",IF($AO$77=0,"",AO65/$AO$77))</f>
        <v/>
      </c>
      <c r="AT65" s="339"/>
      <c r="AU65" s="339"/>
      <c r="AV65" s="44"/>
    </row>
    <row r="66" spans="1:48" ht="12" customHeight="1" x14ac:dyDescent="0.25">
      <c r="A66" s="44"/>
      <c r="B66" s="326"/>
      <c r="C66" s="327"/>
      <c r="D66" s="327"/>
      <c r="E66" s="327"/>
      <c r="F66" s="327"/>
      <c r="G66" s="327"/>
      <c r="H66" s="327"/>
      <c r="I66" s="327"/>
      <c r="J66" s="327"/>
      <c r="K66" s="327"/>
      <c r="L66" s="327"/>
      <c r="M66" s="327"/>
      <c r="N66" s="327"/>
      <c r="O66" s="327"/>
      <c r="P66" s="327"/>
      <c r="Q66" s="327"/>
      <c r="R66" s="327"/>
      <c r="S66" s="328"/>
      <c r="T66" s="329"/>
      <c r="U66" s="329"/>
      <c r="V66" s="329"/>
      <c r="W66" s="329"/>
      <c r="X66" s="44"/>
      <c r="Y66" s="44"/>
      <c r="Z66" s="337"/>
      <c r="AA66" s="337"/>
      <c r="AB66" s="337"/>
      <c r="AC66" s="337"/>
      <c r="AD66" s="337"/>
      <c r="AE66" s="337"/>
      <c r="AF66" s="337"/>
      <c r="AG66" s="337"/>
      <c r="AH66" s="337"/>
      <c r="AI66" s="337"/>
      <c r="AJ66" s="337"/>
      <c r="AK66" s="337"/>
      <c r="AL66" s="337"/>
      <c r="AM66" s="337"/>
      <c r="AN66" s="337"/>
      <c r="AO66" s="338"/>
      <c r="AP66" s="338"/>
      <c r="AQ66" s="338"/>
      <c r="AR66" s="338"/>
      <c r="AS66" s="339"/>
      <c r="AT66" s="339"/>
      <c r="AU66" s="339"/>
      <c r="AV66" s="44"/>
    </row>
    <row r="67" spans="1:48" ht="12" customHeight="1" x14ac:dyDescent="0.25">
      <c r="A67" s="44"/>
      <c r="B67" s="332"/>
      <c r="C67" s="332"/>
      <c r="D67" s="332"/>
      <c r="E67" s="332"/>
      <c r="F67" s="332"/>
      <c r="G67" s="332"/>
      <c r="H67" s="332"/>
      <c r="I67" s="332"/>
      <c r="J67" s="332"/>
      <c r="K67" s="332"/>
      <c r="L67" s="332"/>
      <c r="M67" s="332"/>
      <c r="N67" s="332"/>
      <c r="O67" s="332"/>
      <c r="P67" s="332"/>
      <c r="Q67" s="332"/>
      <c r="R67" s="332"/>
      <c r="S67" s="332"/>
      <c r="T67" s="333"/>
      <c r="U67" s="333"/>
      <c r="V67" s="333"/>
      <c r="W67" s="333"/>
      <c r="X67" s="44"/>
      <c r="Y67" s="44"/>
      <c r="Z67" s="332"/>
      <c r="AA67" s="332"/>
      <c r="AB67" s="332"/>
      <c r="AC67" s="332"/>
      <c r="AD67" s="332"/>
      <c r="AE67" s="332"/>
      <c r="AF67" s="332"/>
      <c r="AG67" s="332"/>
      <c r="AH67" s="332"/>
      <c r="AI67" s="332"/>
      <c r="AJ67" s="332"/>
      <c r="AK67" s="332"/>
      <c r="AL67" s="332"/>
      <c r="AM67" s="332"/>
      <c r="AN67" s="332"/>
      <c r="AO67" s="340"/>
      <c r="AP67" s="340"/>
      <c r="AQ67" s="340"/>
      <c r="AR67" s="340"/>
      <c r="AS67" s="341" t="str">
        <f t="shared" ref="AS67" si="6">IF(AO67=0,"",IF($AO$77=0,"",AO67/$AO$77))</f>
        <v/>
      </c>
      <c r="AT67" s="341"/>
      <c r="AU67" s="341"/>
      <c r="AV67" s="44"/>
    </row>
    <row r="68" spans="1:48" ht="12" customHeight="1" x14ac:dyDescent="0.25">
      <c r="A68" s="44"/>
      <c r="B68" s="332"/>
      <c r="C68" s="332"/>
      <c r="D68" s="332"/>
      <c r="E68" s="332"/>
      <c r="F68" s="332"/>
      <c r="G68" s="332"/>
      <c r="H68" s="332"/>
      <c r="I68" s="332"/>
      <c r="J68" s="332"/>
      <c r="K68" s="332"/>
      <c r="L68" s="332"/>
      <c r="M68" s="332"/>
      <c r="N68" s="332"/>
      <c r="O68" s="332"/>
      <c r="P68" s="332"/>
      <c r="Q68" s="332"/>
      <c r="R68" s="332"/>
      <c r="S68" s="332"/>
      <c r="T68" s="333"/>
      <c r="U68" s="333"/>
      <c r="V68" s="333"/>
      <c r="W68" s="333"/>
      <c r="X68" s="44"/>
      <c r="Y68" s="44"/>
      <c r="Z68" s="332"/>
      <c r="AA68" s="332"/>
      <c r="AB68" s="332"/>
      <c r="AC68" s="332"/>
      <c r="AD68" s="332"/>
      <c r="AE68" s="332"/>
      <c r="AF68" s="332"/>
      <c r="AG68" s="332"/>
      <c r="AH68" s="332"/>
      <c r="AI68" s="332"/>
      <c r="AJ68" s="332"/>
      <c r="AK68" s="332"/>
      <c r="AL68" s="332"/>
      <c r="AM68" s="332"/>
      <c r="AN68" s="332"/>
      <c r="AO68" s="340"/>
      <c r="AP68" s="340"/>
      <c r="AQ68" s="340"/>
      <c r="AR68" s="340"/>
      <c r="AS68" s="341"/>
      <c r="AT68" s="341"/>
      <c r="AU68" s="341"/>
      <c r="AV68" s="44"/>
    </row>
    <row r="69" spans="1:48" ht="12" customHeight="1" x14ac:dyDescent="0.25">
      <c r="A69" s="44"/>
      <c r="B69" s="323"/>
      <c r="C69" s="324"/>
      <c r="D69" s="324"/>
      <c r="E69" s="324"/>
      <c r="F69" s="324"/>
      <c r="G69" s="324"/>
      <c r="H69" s="324"/>
      <c r="I69" s="324"/>
      <c r="J69" s="324"/>
      <c r="K69" s="324"/>
      <c r="L69" s="324"/>
      <c r="M69" s="324"/>
      <c r="N69" s="324"/>
      <c r="O69" s="324"/>
      <c r="P69" s="324"/>
      <c r="Q69" s="324"/>
      <c r="R69" s="324"/>
      <c r="S69" s="325"/>
      <c r="T69" s="329"/>
      <c r="U69" s="329"/>
      <c r="V69" s="329"/>
      <c r="W69" s="329"/>
      <c r="X69" s="44"/>
      <c r="Y69" s="44"/>
      <c r="Z69" s="337"/>
      <c r="AA69" s="337"/>
      <c r="AB69" s="337"/>
      <c r="AC69" s="337"/>
      <c r="AD69" s="337"/>
      <c r="AE69" s="337"/>
      <c r="AF69" s="337"/>
      <c r="AG69" s="337"/>
      <c r="AH69" s="337"/>
      <c r="AI69" s="337"/>
      <c r="AJ69" s="337"/>
      <c r="AK69" s="337"/>
      <c r="AL69" s="337"/>
      <c r="AM69" s="337"/>
      <c r="AN69" s="337"/>
      <c r="AO69" s="338"/>
      <c r="AP69" s="338"/>
      <c r="AQ69" s="338"/>
      <c r="AR69" s="338"/>
      <c r="AS69" s="339" t="str">
        <f t="shared" ref="AS69" si="7">IF(AO69=0,"",IF($AO$77=0,"",AO69/$AO$77))</f>
        <v/>
      </c>
      <c r="AT69" s="339"/>
      <c r="AU69" s="339"/>
      <c r="AV69" s="44"/>
    </row>
    <row r="70" spans="1:48" ht="12" customHeight="1" x14ac:dyDescent="0.25">
      <c r="A70" s="44"/>
      <c r="B70" s="326"/>
      <c r="C70" s="327"/>
      <c r="D70" s="327"/>
      <c r="E70" s="327"/>
      <c r="F70" s="327"/>
      <c r="G70" s="327"/>
      <c r="H70" s="327"/>
      <c r="I70" s="327"/>
      <c r="J70" s="327"/>
      <c r="K70" s="327"/>
      <c r="L70" s="327"/>
      <c r="M70" s="327"/>
      <c r="N70" s="327"/>
      <c r="O70" s="327"/>
      <c r="P70" s="327"/>
      <c r="Q70" s="327"/>
      <c r="R70" s="327"/>
      <c r="S70" s="328"/>
      <c r="T70" s="329"/>
      <c r="U70" s="329"/>
      <c r="V70" s="329"/>
      <c r="W70" s="329"/>
      <c r="X70" s="44"/>
      <c r="Y70" s="44"/>
      <c r="Z70" s="337"/>
      <c r="AA70" s="337"/>
      <c r="AB70" s="337"/>
      <c r="AC70" s="337"/>
      <c r="AD70" s="337"/>
      <c r="AE70" s="337"/>
      <c r="AF70" s="337"/>
      <c r="AG70" s="337"/>
      <c r="AH70" s="337"/>
      <c r="AI70" s="337"/>
      <c r="AJ70" s="337"/>
      <c r="AK70" s="337"/>
      <c r="AL70" s="337"/>
      <c r="AM70" s="337"/>
      <c r="AN70" s="337"/>
      <c r="AO70" s="338"/>
      <c r="AP70" s="338"/>
      <c r="AQ70" s="338"/>
      <c r="AR70" s="338"/>
      <c r="AS70" s="339"/>
      <c r="AT70" s="339"/>
      <c r="AU70" s="339"/>
      <c r="AV70" s="44"/>
    </row>
    <row r="71" spans="1:48" ht="12" customHeight="1" x14ac:dyDescent="0.25">
      <c r="A71" s="44"/>
      <c r="B71" s="332"/>
      <c r="C71" s="332"/>
      <c r="D71" s="332"/>
      <c r="E71" s="332"/>
      <c r="F71" s="332"/>
      <c r="G71" s="332"/>
      <c r="H71" s="332"/>
      <c r="I71" s="332"/>
      <c r="J71" s="332"/>
      <c r="K71" s="332"/>
      <c r="L71" s="332"/>
      <c r="M71" s="332"/>
      <c r="N71" s="332"/>
      <c r="O71" s="332"/>
      <c r="P71" s="332"/>
      <c r="Q71" s="332"/>
      <c r="R71" s="332"/>
      <c r="S71" s="332"/>
      <c r="T71" s="333"/>
      <c r="U71" s="333"/>
      <c r="V71" s="333"/>
      <c r="W71" s="333"/>
      <c r="X71" s="44"/>
      <c r="Y71" s="44"/>
      <c r="Z71" s="332"/>
      <c r="AA71" s="332"/>
      <c r="AB71" s="332"/>
      <c r="AC71" s="332"/>
      <c r="AD71" s="332"/>
      <c r="AE71" s="332"/>
      <c r="AF71" s="332"/>
      <c r="AG71" s="332"/>
      <c r="AH71" s="332"/>
      <c r="AI71" s="332"/>
      <c r="AJ71" s="332"/>
      <c r="AK71" s="332"/>
      <c r="AL71" s="332"/>
      <c r="AM71" s="332"/>
      <c r="AN71" s="332"/>
      <c r="AO71" s="340"/>
      <c r="AP71" s="340"/>
      <c r="AQ71" s="340"/>
      <c r="AR71" s="340"/>
      <c r="AS71" s="341" t="str">
        <f t="shared" ref="AS71" si="8">IF(AO71=0,"",IF($AO$77=0,"",AO71/$AO$77))</f>
        <v/>
      </c>
      <c r="AT71" s="341"/>
      <c r="AU71" s="341"/>
      <c r="AV71" s="44"/>
    </row>
    <row r="72" spans="1:48" ht="12" customHeight="1" x14ac:dyDescent="0.25">
      <c r="A72" s="44"/>
      <c r="B72" s="332"/>
      <c r="C72" s="332"/>
      <c r="D72" s="332"/>
      <c r="E72" s="332"/>
      <c r="F72" s="332"/>
      <c r="G72" s="332"/>
      <c r="H72" s="332"/>
      <c r="I72" s="332"/>
      <c r="J72" s="332"/>
      <c r="K72" s="332"/>
      <c r="L72" s="332"/>
      <c r="M72" s="332"/>
      <c r="N72" s="332"/>
      <c r="O72" s="332"/>
      <c r="P72" s="332"/>
      <c r="Q72" s="332"/>
      <c r="R72" s="332"/>
      <c r="S72" s="332"/>
      <c r="T72" s="333"/>
      <c r="U72" s="333"/>
      <c r="V72" s="333"/>
      <c r="W72" s="333"/>
      <c r="X72" s="44"/>
      <c r="Y72" s="44"/>
      <c r="Z72" s="332"/>
      <c r="AA72" s="332"/>
      <c r="AB72" s="332"/>
      <c r="AC72" s="332"/>
      <c r="AD72" s="332"/>
      <c r="AE72" s="332"/>
      <c r="AF72" s="332"/>
      <c r="AG72" s="332"/>
      <c r="AH72" s="332"/>
      <c r="AI72" s="332"/>
      <c r="AJ72" s="332"/>
      <c r="AK72" s="332"/>
      <c r="AL72" s="332"/>
      <c r="AM72" s="332"/>
      <c r="AN72" s="332"/>
      <c r="AO72" s="340"/>
      <c r="AP72" s="340"/>
      <c r="AQ72" s="340"/>
      <c r="AR72" s="340"/>
      <c r="AS72" s="341"/>
      <c r="AT72" s="341"/>
      <c r="AU72" s="341"/>
      <c r="AV72" s="44"/>
    </row>
    <row r="73" spans="1:48" ht="12" customHeight="1" thickBot="1" x14ac:dyDescent="0.3">
      <c r="A73" s="44"/>
      <c r="B73" s="323"/>
      <c r="C73" s="324"/>
      <c r="D73" s="324"/>
      <c r="E73" s="324"/>
      <c r="F73" s="324"/>
      <c r="G73" s="324"/>
      <c r="H73" s="324"/>
      <c r="I73" s="324"/>
      <c r="J73" s="324"/>
      <c r="K73" s="324"/>
      <c r="L73" s="324"/>
      <c r="M73" s="324"/>
      <c r="N73" s="324"/>
      <c r="O73" s="324"/>
      <c r="P73" s="324"/>
      <c r="Q73" s="324"/>
      <c r="R73" s="324"/>
      <c r="S73" s="325"/>
      <c r="T73" s="329"/>
      <c r="U73" s="329"/>
      <c r="V73" s="329"/>
      <c r="W73" s="329"/>
      <c r="X73" s="44"/>
      <c r="Y73" s="44"/>
      <c r="Z73" s="330" t="s">
        <v>34</v>
      </c>
      <c r="AA73" s="330"/>
      <c r="AB73" s="330"/>
      <c r="AC73" s="330"/>
      <c r="AD73" s="330"/>
      <c r="AE73" s="330"/>
      <c r="AF73" s="330"/>
      <c r="AG73" s="330"/>
      <c r="AH73" s="330"/>
      <c r="AI73" s="330"/>
      <c r="AJ73" s="330"/>
      <c r="AK73" s="330"/>
      <c r="AL73" s="330"/>
      <c r="AM73" s="330"/>
      <c r="AN73" s="330"/>
      <c r="AO73" s="331" t="s">
        <v>549</v>
      </c>
      <c r="AP73" s="331"/>
      <c r="AQ73" s="331"/>
      <c r="AR73" s="331"/>
      <c r="AS73" s="331"/>
      <c r="AT73" s="331"/>
      <c r="AU73" s="331"/>
      <c r="AV73" s="44"/>
    </row>
    <row r="74" spans="1:48" ht="12" customHeight="1" thickBot="1" x14ac:dyDescent="0.3">
      <c r="A74" s="44"/>
      <c r="B74" s="326"/>
      <c r="C74" s="327"/>
      <c r="D74" s="327"/>
      <c r="E74" s="327"/>
      <c r="F74" s="327"/>
      <c r="G74" s="327"/>
      <c r="H74" s="327"/>
      <c r="I74" s="327"/>
      <c r="J74" s="327"/>
      <c r="K74" s="327"/>
      <c r="L74" s="327"/>
      <c r="M74" s="327"/>
      <c r="N74" s="327"/>
      <c r="O74" s="327"/>
      <c r="P74" s="327"/>
      <c r="Q74" s="327"/>
      <c r="R74" s="327"/>
      <c r="S74" s="328"/>
      <c r="T74" s="329"/>
      <c r="U74" s="329"/>
      <c r="V74" s="329"/>
      <c r="W74" s="329"/>
      <c r="X74" s="44"/>
      <c r="Y74" s="44"/>
      <c r="Z74" s="330"/>
      <c r="AA74" s="330"/>
      <c r="AB74" s="330"/>
      <c r="AC74" s="330"/>
      <c r="AD74" s="330"/>
      <c r="AE74" s="330"/>
      <c r="AF74" s="330"/>
      <c r="AG74" s="330"/>
      <c r="AH74" s="330"/>
      <c r="AI74" s="330"/>
      <c r="AJ74" s="330"/>
      <c r="AK74" s="330"/>
      <c r="AL74" s="330"/>
      <c r="AM74" s="330"/>
      <c r="AN74" s="330"/>
      <c r="AO74" s="331"/>
      <c r="AP74" s="331"/>
      <c r="AQ74" s="331"/>
      <c r="AR74" s="331"/>
      <c r="AS74" s="331"/>
      <c r="AT74" s="331"/>
      <c r="AU74" s="331"/>
      <c r="AV74" s="44"/>
    </row>
    <row r="75" spans="1:48" ht="12" customHeight="1" thickBot="1" x14ac:dyDescent="0.3">
      <c r="A75" s="44"/>
      <c r="B75" s="332"/>
      <c r="C75" s="332"/>
      <c r="D75" s="332"/>
      <c r="E75" s="332"/>
      <c r="F75" s="332"/>
      <c r="G75" s="332"/>
      <c r="H75" s="332"/>
      <c r="I75" s="332"/>
      <c r="J75" s="332"/>
      <c r="K75" s="332"/>
      <c r="L75" s="332"/>
      <c r="M75" s="332"/>
      <c r="N75" s="332"/>
      <c r="O75" s="332"/>
      <c r="P75" s="332"/>
      <c r="Q75" s="332"/>
      <c r="R75" s="332"/>
      <c r="S75" s="332"/>
      <c r="T75" s="333"/>
      <c r="U75" s="333"/>
      <c r="V75" s="333"/>
      <c r="W75" s="333"/>
      <c r="X75" s="44"/>
      <c r="Y75" s="44"/>
      <c r="Z75" s="334" t="s">
        <v>539</v>
      </c>
      <c r="AA75" s="334"/>
      <c r="AB75" s="334"/>
      <c r="AC75" s="334"/>
      <c r="AD75" s="334"/>
      <c r="AE75" s="334"/>
      <c r="AF75" s="334"/>
      <c r="AG75" s="334"/>
      <c r="AH75" s="334"/>
      <c r="AI75" s="334"/>
      <c r="AJ75" s="334"/>
      <c r="AK75" s="334"/>
      <c r="AL75" s="334"/>
      <c r="AM75" s="334"/>
      <c r="AN75" s="334"/>
      <c r="AO75" s="335">
        <f>AO77-SUM(AO51:AR72)</f>
        <v>0</v>
      </c>
      <c r="AP75" s="335"/>
      <c r="AQ75" s="335"/>
      <c r="AR75" s="335"/>
      <c r="AS75" s="336" t="str">
        <f t="shared" ref="AS75" si="9">IF(AO75=0,"",IF($AO$77=0,"",AO75/$AO$77))</f>
        <v/>
      </c>
      <c r="AT75" s="336"/>
      <c r="AU75" s="336"/>
      <c r="AV75" s="44"/>
    </row>
    <row r="76" spans="1:48" ht="12" customHeight="1" thickBot="1" x14ac:dyDescent="0.3">
      <c r="A76" s="44"/>
      <c r="B76" s="332"/>
      <c r="C76" s="332"/>
      <c r="D76" s="332"/>
      <c r="E76" s="332"/>
      <c r="F76" s="332"/>
      <c r="G76" s="332"/>
      <c r="H76" s="332"/>
      <c r="I76" s="332"/>
      <c r="J76" s="332"/>
      <c r="K76" s="332"/>
      <c r="L76" s="332"/>
      <c r="M76" s="332"/>
      <c r="N76" s="332"/>
      <c r="O76" s="332"/>
      <c r="P76" s="332"/>
      <c r="Q76" s="332"/>
      <c r="R76" s="332"/>
      <c r="S76" s="332"/>
      <c r="T76" s="333"/>
      <c r="U76" s="333"/>
      <c r="V76" s="333"/>
      <c r="W76" s="333"/>
      <c r="X76" s="44"/>
      <c r="Y76" s="44"/>
      <c r="Z76" s="334"/>
      <c r="AA76" s="334"/>
      <c r="AB76" s="334"/>
      <c r="AC76" s="334"/>
      <c r="AD76" s="334"/>
      <c r="AE76" s="334"/>
      <c r="AF76" s="334"/>
      <c r="AG76" s="334"/>
      <c r="AH76" s="334"/>
      <c r="AI76" s="334"/>
      <c r="AJ76" s="334"/>
      <c r="AK76" s="334"/>
      <c r="AL76" s="334"/>
      <c r="AM76" s="334"/>
      <c r="AN76" s="334"/>
      <c r="AO76" s="335"/>
      <c r="AP76" s="335"/>
      <c r="AQ76" s="335"/>
      <c r="AR76" s="335"/>
      <c r="AS76" s="336"/>
      <c r="AT76" s="336"/>
      <c r="AU76" s="336"/>
      <c r="AV76" s="44"/>
    </row>
    <row r="77" spans="1:48" ht="12" customHeight="1" thickBot="1" x14ac:dyDescent="0.3">
      <c r="A77" s="44"/>
      <c r="B77" s="316" t="s">
        <v>550</v>
      </c>
      <c r="C77" s="316"/>
      <c r="D77" s="316"/>
      <c r="E77" s="316"/>
      <c r="F77" s="316"/>
      <c r="G77" s="316"/>
      <c r="H77" s="316"/>
      <c r="I77" s="316"/>
      <c r="J77" s="316"/>
      <c r="K77" s="316"/>
      <c r="L77" s="316"/>
      <c r="M77" s="316"/>
      <c r="N77" s="316"/>
      <c r="O77" s="316"/>
      <c r="P77" s="316"/>
      <c r="Q77" s="316"/>
      <c r="R77" s="316"/>
      <c r="S77" s="316"/>
      <c r="T77" s="317">
        <f>SUM(T51:Z76)</f>
        <v>0</v>
      </c>
      <c r="U77" s="317"/>
      <c r="V77" s="317"/>
      <c r="W77" s="317"/>
      <c r="X77" s="44"/>
      <c r="Y77" s="44"/>
      <c r="Z77" s="318" t="s">
        <v>551</v>
      </c>
      <c r="AA77" s="318"/>
      <c r="AB77" s="318"/>
      <c r="AC77" s="318"/>
      <c r="AD77" s="318"/>
      <c r="AE77" s="318"/>
      <c r="AF77" s="318"/>
      <c r="AG77" s="318"/>
      <c r="AH77" s="318"/>
      <c r="AI77" s="318"/>
      <c r="AJ77" s="318"/>
      <c r="AK77" s="318"/>
      <c r="AL77" s="318"/>
      <c r="AM77" s="318"/>
      <c r="AN77" s="318"/>
      <c r="AO77" s="319">
        <f>T77</f>
        <v>0</v>
      </c>
      <c r="AP77" s="319"/>
      <c r="AQ77" s="319"/>
      <c r="AR77" s="319"/>
      <c r="AS77" s="320" t="str">
        <f>IF(AO77=0,"",AO77/$AO$77)</f>
        <v/>
      </c>
      <c r="AT77" s="320"/>
      <c r="AU77" s="320"/>
      <c r="AV77" s="44"/>
    </row>
    <row r="78" spans="1:48" ht="12" customHeight="1" x14ac:dyDescent="0.25">
      <c r="A78" s="44"/>
      <c r="B78" s="316"/>
      <c r="C78" s="316"/>
      <c r="D78" s="316"/>
      <c r="E78" s="316"/>
      <c r="F78" s="316"/>
      <c r="G78" s="316"/>
      <c r="H78" s="316"/>
      <c r="I78" s="316"/>
      <c r="J78" s="316"/>
      <c r="K78" s="316"/>
      <c r="L78" s="316"/>
      <c r="M78" s="316"/>
      <c r="N78" s="316"/>
      <c r="O78" s="316"/>
      <c r="P78" s="316"/>
      <c r="Q78" s="316"/>
      <c r="R78" s="316"/>
      <c r="S78" s="316"/>
      <c r="T78" s="317"/>
      <c r="U78" s="317"/>
      <c r="V78" s="317"/>
      <c r="W78" s="317"/>
      <c r="X78" s="44"/>
      <c r="Y78" s="44"/>
      <c r="Z78" s="318"/>
      <c r="AA78" s="318"/>
      <c r="AB78" s="318"/>
      <c r="AC78" s="318"/>
      <c r="AD78" s="318"/>
      <c r="AE78" s="318"/>
      <c r="AF78" s="318"/>
      <c r="AG78" s="318"/>
      <c r="AH78" s="318"/>
      <c r="AI78" s="318"/>
      <c r="AJ78" s="318"/>
      <c r="AK78" s="318"/>
      <c r="AL78" s="318"/>
      <c r="AM78" s="318"/>
      <c r="AN78" s="318"/>
      <c r="AO78" s="319"/>
      <c r="AP78" s="319"/>
      <c r="AQ78" s="319"/>
      <c r="AR78" s="319"/>
      <c r="AS78" s="320"/>
      <c r="AT78" s="320"/>
      <c r="AU78" s="320"/>
      <c r="AV78" s="44"/>
    </row>
    <row r="79" spans="1:48" ht="12" customHeight="1" x14ac:dyDescent="0.25">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row>
    <row r="80" spans="1:48" ht="12" customHeight="1" x14ac:dyDescent="0.25">
      <c r="A80" s="269" t="s">
        <v>552</v>
      </c>
      <c r="B80" s="269"/>
      <c r="C80" s="269"/>
      <c r="D80" s="269"/>
      <c r="E80" s="269"/>
      <c r="F80" s="269"/>
      <c r="G80" s="269"/>
      <c r="H80" s="269"/>
      <c r="I80" s="269"/>
      <c r="J80" s="269"/>
      <c r="K80" s="269"/>
      <c r="L80" s="269"/>
      <c r="M80" s="269"/>
      <c r="N80" s="269"/>
      <c r="O80" s="269"/>
      <c r="P80" s="269"/>
      <c r="Q80" s="269"/>
      <c r="R80" s="269"/>
      <c r="S80" s="269"/>
      <c r="T80" s="269"/>
      <c r="U80" s="269"/>
      <c r="V80" s="269"/>
      <c r="W80" s="269"/>
      <c r="X80" s="269"/>
      <c r="Y80" s="269"/>
      <c r="Z80" s="269"/>
      <c r="AA80" s="269"/>
      <c r="AB80" s="269"/>
      <c r="AC80" s="269"/>
      <c r="AD80" s="269"/>
      <c r="AE80" s="269"/>
      <c r="AF80" s="269"/>
      <c r="AG80" s="269"/>
      <c r="AH80" s="269"/>
      <c r="AI80" s="269"/>
      <c r="AJ80" s="269"/>
      <c r="AK80" s="269"/>
      <c r="AL80" s="269"/>
      <c r="AM80" s="269"/>
      <c r="AN80" s="269"/>
      <c r="AO80" s="269"/>
      <c r="AP80" s="269"/>
      <c r="AQ80" s="269"/>
      <c r="AR80" s="269"/>
      <c r="AS80" s="269"/>
      <c r="AT80" s="269"/>
      <c r="AU80" s="269"/>
      <c r="AV80" s="269"/>
    </row>
    <row r="81" spans="40:48" ht="12" customHeight="1" x14ac:dyDescent="0.25">
      <c r="AN81" s="321" t="s">
        <v>135</v>
      </c>
      <c r="AO81" s="321"/>
      <c r="AP81" s="321"/>
      <c r="AQ81" s="321"/>
      <c r="AS81" s="322" t="s">
        <v>553</v>
      </c>
      <c r="AT81" s="322"/>
      <c r="AU81" s="322"/>
      <c r="AV81" s="322"/>
    </row>
    <row r="82" spans="40:48" ht="12" customHeight="1" x14ac:dyDescent="0.25">
      <c r="AN82" s="321"/>
      <c r="AO82" s="321"/>
      <c r="AP82" s="321"/>
      <c r="AQ82" s="321"/>
      <c r="AS82" s="322"/>
      <c r="AT82" s="322"/>
      <c r="AU82" s="322"/>
      <c r="AV82" s="322"/>
    </row>
  </sheetData>
  <sheetProtection selectLockedCells="1"/>
  <mergeCells count="109">
    <mergeCell ref="A1:C3"/>
    <mergeCell ref="D1:AM3"/>
    <mergeCell ref="AN1:AV3"/>
    <mergeCell ref="A5:AV7"/>
    <mergeCell ref="B8:AU12"/>
    <mergeCell ref="B14:AU15"/>
    <mergeCell ref="B16:AU17"/>
    <mergeCell ref="W18:AD19"/>
    <mergeCell ref="M21:T22"/>
    <mergeCell ref="W21:AD22"/>
    <mergeCell ref="AF21:AO22"/>
    <mergeCell ref="AP21:AT22"/>
    <mergeCell ref="M25:T26"/>
    <mergeCell ref="W25:AD26"/>
    <mergeCell ref="AF25:AI26"/>
    <mergeCell ref="M28:T29"/>
    <mergeCell ref="W28:AD29"/>
    <mergeCell ref="AF28:AI29"/>
    <mergeCell ref="M31:T32"/>
    <mergeCell ref="W31:AD32"/>
    <mergeCell ref="AF31:AI32"/>
    <mergeCell ref="M34:T35"/>
    <mergeCell ref="W34:AD35"/>
    <mergeCell ref="AF34:AI35"/>
    <mergeCell ref="A38:AV38"/>
    <mergeCell ref="A39:AV39"/>
    <mergeCell ref="A40:C42"/>
    <mergeCell ref="D40:AM42"/>
    <mergeCell ref="AN40:AV42"/>
    <mergeCell ref="B43:AU44"/>
    <mergeCell ref="B46:W47"/>
    <mergeCell ref="Z46:AU47"/>
    <mergeCell ref="B49:S50"/>
    <mergeCell ref="T49:W50"/>
    <mergeCell ref="Z49:AN50"/>
    <mergeCell ref="AO49:AR50"/>
    <mergeCell ref="AS49:AU50"/>
    <mergeCell ref="B51:S52"/>
    <mergeCell ref="T51:W52"/>
    <mergeCell ref="Z51:AN52"/>
    <mergeCell ref="AO51:AR52"/>
    <mergeCell ref="AS51:AU52"/>
    <mergeCell ref="B53:S54"/>
    <mergeCell ref="T53:W54"/>
    <mergeCell ref="Z53:AN54"/>
    <mergeCell ref="AO53:AR54"/>
    <mergeCell ref="AS53:AU54"/>
    <mergeCell ref="B55:S56"/>
    <mergeCell ref="T55:W56"/>
    <mergeCell ref="Z55:AN56"/>
    <mergeCell ref="AO55:AR56"/>
    <mergeCell ref="AS55:AU56"/>
    <mergeCell ref="B57:S58"/>
    <mergeCell ref="T57:W58"/>
    <mergeCell ref="Z57:AN58"/>
    <mergeCell ref="AO57:AR58"/>
    <mergeCell ref="AS57:AU58"/>
    <mergeCell ref="B59:S60"/>
    <mergeCell ref="T59:W60"/>
    <mergeCell ref="Z59:AN60"/>
    <mergeCell ref="AO59:AR60"/>
    <mergeCell ref="AS59:AU60"/>
    <mergeCell ref="B61:S62"/>
    <mergeCell ref="T61:W62"/>
    <mergeCell ref="Z61:AN62"/>
    <mergeCell ref="AO61:AR62"/>
    <mergeCell ref="AS61:AU62"/>
    <mergeCell ref="B63:S64"/>
    <mergeCell ref="T63:W64"/>
    <mergeCell ref="Z63:AN64"/>
    <mergeCell ref="AO63:AR64"/>
    <mergeCell ref="AS63:AU64"/>
    <mergeCell ref="B65:S66"/>
    <mergeCell ref="T65:W66"/>
    <mergeCell ref="Z65:AN66"/>
    <mergeCell ref="AO65:AR66"/>
    <mergeCell ref="AS65:AU66"/>
    <mergeCell ref="B67:S68"/>
    <mergeCell ref="T67:W68"/>
    <mergeCell ref="Z67:AN68"/>
    <mergeCell ref="AO67:AR68"/>
    <mergeCell ref="AS67:AU68"/>
    <mergeCell ref="B69:S70"/>
    <mergeCell ref="T69:W70"/>
    <mergeCell ref="Z69:AN70"/>
    <mergeCell ref="AO69:AR70"/>
    <mergeCell ref="AS69:AU70"/>
    <mergeCell ref="B71:S72"/>
    <mergeCell ref="T71:W72"/>
    <mergeCell ref="Z71:AN72"/>
    <mergeCell ref="AO71:AR72"/>
    <mergeCell ref="AS71:AU72"/>
    <mergeCell ref="B77:S78"/>
    <mergeCell ref="T77:W78"/>
    <mergeCell ref="Z77:AN78"/>
    <mergeCell ref="AO77:AR78"/>
    <mergeCell ref="AS77:AU78"/>
    <mergeCell ref="A80:AV80"/>
    <mergeCell ref="AN81:AQ82"/>
    <mergeCell ref="AS81:AV82"/>
    <mergeCell ref="B73:S74"/>
    <mergeCell ref="T73:W74"/>
    <mergeCell ref="Z73:AN74"/>
    <mergeCell ref="AO73:AU74"/>
    <mergeCell ref="B75:S76"/>
    <mergeCell ref="T75:W76"/>
    <mergeCell ref="Z75:AN76"/>
    <mergeCell ref="AO75:AR76"/>
    <mergeCell ref="AS75:AU76"/>
  </mergeCells>
  <conditionalFormatting sqref="B8">
    <cfRule type="cellIs" dxfId="107" priority="2" operator="equal">
      <formula>0</formula>
    </cfRule>
  </conditionalFormatting>
  <conditionalFormatting sqref="B77">
    <cfRule type="cellIs" dxfId="106" priority="23" operator="equal">
      <formula>""</formula>
    </cfRule>
    <cfRule type="cellIs" dxfId="105" priority="24" operator="equal">
      <formula>0</formula>
    </cfRule>
  </conditionalFormatting>
  <conditionalFormatting sqref="AS49">
    <cfRule type="cellIs" dxfId="104" priority="27" operator="equal">
      <formula>0</formula>
    </cfRule>
  </conditionalFormatting>
  <conditionalFormatting sqref="Z51">
    <cfRule type="cellIs" dxfId="103" priority="28" operator="equal">
      <formula>""</formula>
    </cfRule>
    <cfRule type="cellIs" dxfId="102" priority="29" operator="equal">
      <formula>0</formula>
    </cfRule>
  </conditionalFormatting>
  <conditionalFormatting sqref="Z51:AN52">
    <cfRule type="cellIs" dxfId="101" priority="30" operator="equal">
      <formula>0</formula>
    </cfRule>
  </conditionalFormatting>
  <conditionalFormatting sqref="AO51">
    <cfRule type="cellIs" dxfId="100" priority="31" operator="equal">
      <formula>""</formula>
    </cfRule>
    <cfRule type="cellIs" dxfId="99" priority="32" operator="equal">
      <formula>0</formula>
    </cfRule>
  </conditionalFormatting>
  <conditionalFormatting sqref="AO51">
    <cfRule type="cellIs" dxfId="98" priority="33" operator="equal">
      <formula>0</formula>
    </cfRule>
  </conditionalFormatting>
  <conditionalFormatting sqref="Z53">
    <cfRule type="cellIs" dxfId="97" priority="34" operator="equal">
      <formula>""</formula>
    </cfRule>
    <cfRule type="cellIs" dxfId="96" priority="35" operator="equal">
      <formula>0</formula>
    </cfRule>
  </conditionalFormatting>
  <conditionalFormatting sqref="Z53:AN54">
    <cfRule type="cellIs" dxfId="95" priority="36" operator="equal">
      <formula>0</formula>
    </cfRule>
  </conditionalFormatting>
  <conditionalFormatting sqref="Z75">
    <cfRule type="cellIs" dxfId="94" priority="40" operator="equal">
      <formula>""</formula>
    </cfRule>
    <cfRule type="cellIs" dxfId="93" priority="41" operator="equal">
      <formula>0</formula>
    </cfRule>
  </conditionalFormatting>
  <conditionalFormatting sqref="Z75:AN76">
    <cfRule type="cellIs" dxfId="92" priority="42" operator="equal">
      <formula>0</formula>
    </cfRule>
  </conditionalFormatting>
  <conditionalFormatting sqref="Z77">
    <cfRule type="cellIs" dxfId="91" priority="44" operator="equal">
      <formula>""</formula>
    </cfRule>
    <cfRule type="cellIs" dxfId="90" priority="45" operator="equal">
      <formula>0</formula>
    </cfRule>
  </conditionalFormatting>
  <conditionalFormatting sqref="Z77:AN78">
    <cfRule type="cellIs" dxfId="89" priority="46" operator="equal">
      <formula>0</formula>
    </cfRule>
  </conditionalFormatting>
  <conditionalFormatting sqref="AS51">
    <cfRule type="cellIs" dxfId="88" priority="53" operator="equal">
      <formula>""</formula>
    </cfRule>
    <cfRule type="cellIs" dxfId="87" priority="54" operator="equal">
      <formula>0</formula>
    </cfRule>
  </conditionalFormatting>
  <conditionalFormatting sqref="AS51">
    <cfRule type="cellIs" dxfId="86" priority="55" operator="equal">
      <formula>0</formula>
    </cfRule>
  </conditionalFormatting>
  <conditionalFormatting sqref="AS77">
    <cfRule type="cellIs" dxfId="85" priority="56" operator="equal">
      <formula>""</formula>
    </cfRule>
    <cfRule type="cellIs" dxfId="84" priority="57" operator="equal">
      <formula>0</formula>
    </cfRule>
  </conditionalFormatting>
  <conditionalFormatting sqref="AS77">
    <cfRule type="cellIs" dxfId="83" priority="58" operator="equal">
      <formula>0</formula>
    </cfRule>
  </conditionalFormatting>
  <conditionalFormatting sqref="Z57">
    <cfRule type="cellIs" dxfId="82" priority="67" operator="equal">
      <formula>""</formula>
    </cfRule>
    <cfRule type="cellIs" dxfId="81" priority="68" operator="equal">
      <formula>0</formula>
    </cfRule>
  </conditionalFormatting>
  <conditionalFormatting sqref="Z57:AN58">
    <cfRule type="cellIs" dxfId="80" priority="69" operator="equal">
      <formula>0</formula>
    </cfRule>
  </conditionalFormatting>
  <conditionalFormatting sqref="AO73">
    <cfRule type="cellIs" dxfId="79" priority="85" operator="equal">
      <formula>""</formula>
    </cfRule>
    <cfRule type="cellIs" dxfId="78" priority="86" operator="equal">
      <formula>0</formula>
    </cfRule>
  </conditionalFormatting>
  <conditionalFormatting sqref="AO73">
    <cfRule type="cellIs" dxfId="77" priority="87" operator="equal">
      <formula>0</formula>
    </cfRule>
  </conditionalFormatting>
  <conditionalFormatting sqref="Z73">
    <cfRule type="cellIs" dxfId="76" priority="88" operator="equal">
      <formula>""</formula>
    </cfRule>
    <cfRule type="cellIs" dxfId="75" priority="89" operator="equal">
      <formula>0</formula>
    </cfRule>
  </conditionalFormatting>
  <conditionalFormatting sqref="Z73:AN74">
    <cfRule type="cellIs" dxfId="74" priority="90" operator="equal">
      <formula>0</formula>
    </cfRule>
  </conditionalFormatting>
  <hyperlinks>
    <hyperlink ref="AN81" location="'Mise en oeuvre'!Zone_d_impression" display="précédent" xr:uid="{00000000-0004-0000-0800-000000000000}"/>
    <hyperlink ref="AS81" location="'Page de garde'!Zone_d_impression" display="Retour accueil" xr:uid="{00000000-0004-0000-0800-000001000000}"/>
    <hyperlink ref="AN81:AQ82" location="Objectifs!Zone_d_impression" display="précédent" xr:uid="{00000000-0004-0000-0800-000002000000}"/>
  </hyperlinks>
  <pageMargins left="0.7" right="0.7" top="0.75" bottom="0.75" header="0.51180555555555496" footer="0.51180555555555496"/>
  <pageSetup paperSize="0" scale="0" firstPageNumber="0" orientation="portrait" usePrinterDefaults="0" horizontalDpi="0" verticalDpi="0" copies="0"/>
  <drawing r:id="rId1"/>
</worksheet>
</file>

<file path=docProps/app.xml><?xml version="1.0" encoding="utf-8"?>
<Properties xmlns="http://schemas.openxmlformats.org/officeDocument/2006/extended-properties" xmlns:vt="http://schemas.openxmlformats.org/officeDocument/2006/docPropsVTypes">
  <TotalTime>3</TotalTime>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13</vt:i4>
      </vt:variant>
    </vt:vector>
  </HeadingPairs>
  <TitlesOfParts>
    <vt:vector size="27" baseType="lpstr">
      <vt:lpstr>Lisez-moi</vt:lpstr>
      <vt:lpstr>Page de garde</vt:lpstr>
      <vt:lpstr>Identification</vt:lpstr>
      <vt:lpstr>Thématiques</vt:lpstr>
      <vt:lpstr>Motivations</vt:lpstr>
      <vt:lpstr>Couverture_territoriale</vt:lpstr>
      <vt:lpstr>Objectifs</vt:lpstr>
      <vt:lpstr>Table</vt:lpstr>
      <vt:lpstr>Financement</vt:lpstr>
      <vt:lpstr>Grille_analyse</vt:lpstr>
      <vt:lpstr>Mise en oeuvre</vt:lpstr>
      <vt:lpstr> Evaluation des années passées</vt:lpstr>
      <vt:lpstr>Liste</vt:lpstr>
      <vt:lpstr>DIM participation beneficiaire</vt:lpstr>
      <vt:lpstr>Couverture_territoriale!_FilterDatabase</vt:lpstr>
      <vt:lpstr>Table!_FilterDatabase</vt:lpstr>
      <vt:lpstr>'Lisez-moi'!Impression_des_titres</vt:lpstr>
      <vt:lpstr>' Evaluation des années passées'!Zone_d_impression</vt:lpstr>
      <vt:lpstr>Couverture_territoriale!Zone_d_impression</vt:lpstr>
      <vt:lpstr>Financement!Zone_d_impression</vt:lpstr>
      <vt:lpstr>Grille_analyse!Zone_d_impression</vt:lpstr>
      <vt:lpstr>Identification!Zone_d_impression</vt:lpstr>
      <vt:lpstr>'Mise en oeuvre'!Zone_d_impression</vt:lpstr>
      <vt:lpstr>Motivations!Zone_d_impression</vt:lpstr>
      <vt:lpstr>Objectifs!Zone_d_impression</vt:lpstr>
      <vt:lpstr>'Page de garde'!Zone_d_impression</vt:lpstr>
      <vt:lpstr>Thématiques!Zone_d_impression</vt:lpstr>
    </vt:vector>
  </TitlesOfParts>
  <Company>CONSEIL DEPARTEMENTAL 56</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Conseil Départemental 56</dc:creator>
  <cp:lastModifiedBy>H929192</cp:lastModifiedBy>
  <cp:revision>1</cp:revision>
  <cp:lastPrinted>2019-11-13T15:05:10Z</cp:lastPrinted>
  <dcterms:created xsi:type="dcterms:W3CDTF">2018-08-23T08:52:42Z</dcterms:created>
  <dcterms:modified xsi:type="dcterms:W3CDTF">2019-11-26T11:22:26Z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CONSEIL DEPARTEMENTAL 56</vt:lpwstr>
  </property>
  <property fmtid="{D5CDD505-2E9C-101B-9397-08002B2CF9AE}" pid="4" name="ContentTypeId">
    <vt:lpwstr>0x010100472C565BFD6CD144B072BF4C6CF7ED2C</vt:lpwstr>
  </property>
  <property fmtid="{D5CDD505-2E9C-101B-9397-08002B2CF9AE}" pid="5" name="DocSecurity">
    <vt:i4>0</vt:i4>
  </property>
  <property fmtid="{D5CDD505-2E9C-101B-9397-08002B2CF9AE}" pid="6" name="HyperlinksChanged">
    <vt:bool>false</vt:bool>
  </property>
  <property fmtid="{D5CDD505-2E9C-101B-9397-08002B2CF9AE}" pid="7" name="LinksUpToDate">
    <vt:bool>false</vt:bool>
  </property>
  <property fmtid="{D5CDD505-2E9C-101B-9397-08002B2CF9AE}" pid="8" name="ScaleCrop">
    <vt:bool>false</vt:bool>
  </property>
  <property fmtid="{D5CDD505-2E9C-101B-9397-08002B2CF9AE}" pid="9" name="ShareDoc">
    <vt:bool>false</vt:bool>
  </property>
</Properties>
</file>