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srvfic1.r13.an.cnav\ASR\P_Partenariats et ACP\1-REGION\1-Pour Bien Vieillir Bretagne\Coordination Régionale\appels à projets\Appels à projets 2021\PBVB 56\"/>
    </mc:Choice>
  </mc:AlternateContent>
  <xr:revisionPtr revIDLastSave="0" documentId="13_ncr:1_{05522A1A-6780-484A-9890-A114402E3ED4}" xr6:coauthVersionLast="45" xr6:coauthVersionMax="45" xr10:uidLastSave="{00000000-0000-0000-0000-000000000000}"/>
  <bookViews>
    <workbookView xWindow="-120" yWindow="-120" windowWidth="20730" windowHeight="11160" firstSheet="1" activeTab="1" xr2:uid="{00000000-000D-0000-FFFF-FFFF00000000}"/>
  </bookViews>
  <sheets>
    <sheet name="Formulaire" sheetId="15" state="hidden" r:id="rId1"/>
    <sheet name="Lisez-moi" sheetId="28" r:id="rId2"/>
    <sheet name="Page de garde" sheetId="25" r:id="rId3"/>
    <sheet name="Identification" sheetId="18" r:id="rId4"/>
    <sheet name="Thématiques" sheetId="19" r:id="rId5"/>
    <sheet name="Motivations" sheetId="20" r:id="rId6"/>
    <sheet name="Couverture_territoriale" sheetId="26" r:id="rId7"/>
    <sheet name="Objectifs" sheetId="21" r:id="rId8"/>
    <sheet name="Table" sheetId="1" state="hidden" r:id="rId9"/>
    <sheet name="Mise en oeuvre" sheetId="22" r:id="rId10"/>
    <sheet name="Financement" sheetId="23" r:id="rId11"/>
    <sheet name="Grille_analyse" sheetId="30" state="hidden" r:id="rId12"/>
    <sheet name="Liste" sheetId="16" state="hidden" r:id="rId13"/>
    <sheet name="DIM participation beneficiaire" sheetId="12" state="hidden" r:id="rId14"/>
  </sheets>
  <externalReferences>
    <externalReference r:id="rId15"/>
    <externalReference r:id="rId16"/>
  </externalReferences>
  <definedNames>
    <definedName name="_xlnm._FilterDatabase" localSheetId="6" hidden="1">Couverture_territoriale!$B$2:$F$252</definedName>
    <definedName name="_xlnm._FilterDatabase" localSheetId="8" hidden="1">Table!$E$1:$G$1</definedName>
    <definedName name="_xlnm.Print_Titles" localSheetId="1">'Lisez-moi'!$1:$2</definedName>
    <definedName name="_xlnm.Print_Area" localSheetId="6">Couverture_territoriale!$B$1:$B$1</definedName>
    <definedName name="_xlnm.Print_Area" localSheetId="10">Financement!$A$1:$AV$80</definedName>
    <definedName name="_xlnm.Print_Area" localSheetId="11">Grille_analyse!$A$1:$AV$172</definedName>
    <definedName name="_xlnm.Print_Area" localSheetId="3">Identification!$A$1:$AV$88</definedName>
    <definedName name="_xlnm.Print_Area" localSheetId="9">'Mise en oeuvre'!$A$1:$AV$120</definedName>
    <definedName name="_xlnm.Print_Area" localSheetId="5">Motivations!$A$1:$AV$80</definedName>
    <definedName name="_xlnm.Print_Area" localSheetId="7">Objectifs!$A$1:$AV$122</definedName>
    <definedName name="_xlnm.Print_Area" localSheetId="2">'Page de garde'!$A$1:$AV$40</definedName>
    <definedName name="_xlnm.Print_Area" localSheetId="4">Thématiques!$A$1:$AU$76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2" i="1" l="1"/>
  <c r="G58" i="1"/>
  <c r="G61" i="1"/>
  <c r="G60" i="1"/>
  <c r="G59" i="1"/>
  <c r="G57" i="1"/>
  <c r="G56" i="1"/>
  <c r="G55" i="1"/>
  <c r="G54" i="1"/>
  <c r="G53" i="1"/>
  <c r="G52" i="1"/>
  <c r="G51" i="1"/>
  <c r="G50" i="1"/>
  <c r="G49" i="1"/>
  <c r="G48" i="1"/>
  <c r="G47" i="1"/>
  <c r="G46" i="1"/>
  <c r="G45" i="1"/>
  <c r="G44" i="1"/>
  <c r="G43" i="1"/>
  <c r="G42" i="1"/>
  <c r="G41" i="1"/>
  <c r="G40" i="1"/>
  <c r="G39" i="1"/>
  <c r="G38" i="1"/>
  <c r="G37" i="1"/>
  <c r="G36" i="1"/>
  <c r="F38" i="1"/>
  <c r="F37" i="1"/>
  <c r="F36" i="1"/>
  <c r="G66" i="1"/>
  <c r="T56" i="19"/>
  <c r="T53" i="19"/>
  <c r="AR47" i="19"/>
  <c r="G27" i="1" l="1"/>
  <c r="G26" i="1"/>
  <c r="G25" i="1"/>
  <c r="G24" i="1"/>
  <c r="T68" i="19"/>
  <c r="T65" i="19"/>
  <c r="T62" i="19"/>
  <c r="G23" i="1"/>
  <c r="H23" i="1" s="1"/>
  <c r="G22" i="1"/>
  <c r="G21" i="1"/>
  <c r="F27" i="1"/>
  <c r="F26" i="1"/>
  <c r="F25" i="1"/>
  <c r="F24" i="1"/>
  <c r="F23" i="1"/>
  <c r="F22" i="1"/>
  <c r="F21" i="1"/>
  <c r="F20" i="1"/>
  <c r="G20" i="1"/>
  <c r="G19" i="1"/>
  <c r="F19" i="1"/>
  <c r="H19" i="1" l="1"/>
  <c r="A4" i="30"/>
  <c r="D1" i="30" l="1"/>
  <c r="D1" i="23"/>
  <c r="AH163" i="30" l="1"/>
  <c r="D89" i="30" l="1"/>
  <c r="AO36" i="30"/>
  <c r="P21" i="30"/>
  <c r="P24" i="30"/>
  <c r="G154" i="30"/>
  <c r="G153" i="30"/>
  <c r="G152" i="30"/>
  <c r="G151" i="30"/>
  <c r="G150" i="30"/>
  <c r="AZ126" i="30"/>
  <c r="AX126" i="30"/>
  <c r="AX122" i="30"/>
  <c r="AX119" i="30"/>
  <c r="BB117" i="30"/>
  <c r="AZ117" i="30"/>
  <c r="AX117" i="30"/>
  <c r="AZ115" i="30"/>
  <c r="AX115" i="30"/>
  <c r="AS115" i="30"/>
  <c r="H153" i="30" s="1"/>
  <c r="AX112" i="30"/>
  <c r="AX110" i="30"/>
  <c r="AX108" i="30"/>
  <c r="AS108" i="30"/>
  <c r="H152" i="30" s="1"/>
  <c r="AX105" i="30"/>
  <c r="AX103" i="30"/>
  <c r="AS103" i="30"/>
  <c r="H151" i="30" s="1"/>
  <c r="AX100" i="30"/>
  <c r="AX98" i="30"/>
  <c r="AS98" i="30"/>
  <c r="BD85" i="30"/>
  <c r="BB85" i="30"/>
  <c r="AZ85" i="30"/>
  <c r="AX85" i="30"/>
  <c r="H70" i="30"/>
  <c r="D54" i="30"/>
  <c r="D59" i="30" s="1"/>
  <c r="D64" i="30" s="1"/>
  <c r="AX18" i="30" l="1"/>
  <c r="AS122" i="30"/>
  <c r="H154" i="30" s="1"/>
  <c r="H150" i="30"/>
  <c r="D39" i="30"/>
  <c r="D132" i="30"/>
  <c r="Z137" i="30" l="1"/>
  <c r="H155" i="30"/>
  <c r="B8" i="23" l="1"/>
  <c r="B8" i="22"/>
  <c r="B8" i="20"/>
  <c r="B8" i="21"/>
  <c r="BD32" i="22" l="1"/>
  <c r="BD26" i="22"/>
  <c r="BD23" i="22"/>
  <c r="BD20" i="22"/>
  <c r="BD17" i="22"/>
  <c r="AY32" i="22"/>
  <c r="AY29" i="22"/>
  <c r="AY26" i="22"/>
  <c r="AY23" i="22"/>
  <c r="AY20" i="22"/>
  <c r="AY17" i="22"/>
  <c r="AX35" i="21"/>
  <c r="AX32" i="21"/>
  <c r="BB22" i="21"/>
  <c r="AX22" i="21"/>
  <c r="BD28" i="21"/>
  <c r="BA28" i="21"/>
  <c r="AX28" i="21"/>
  <c r="T71" i="19"/>
  <c r="F35" i="1"/>
  <c r="F34" i="1"/>
  <c r="F33" i="1"/>
  <c r="F32" i="1"/>
  <c r="F31" i="1"/>
  <c r="F30" i="1"/>
  <c r="F29" i="1"/>
  <c r="F28" i="1"/>
  <c r="F18" i="1"/>
  <c r="F17" i="1"/>
  <c r="F16" i="1"/>
  <c r="F15" i="1"/>
  <c r="F14" i="1"/>
  <c r="F13" i="1"/>
  <c r="F12" i="1"/>
  <c r="B8" i="19" l="1"/>
  <c r="G35" i="1" l="1"/>
  <c r="G34" i="1"/>
  <c r="M25" i="23" l="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88"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5" i="26"/>
  <c r="G184"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12" i="26"/>
  <c r="G213" i="26"/>
  <c r="G214" i="26"/>
  <c r="G239" i="26"/>
  <c r="G240" i="26"/>
  <c r="G241" i="26"/>
  <c r="G242" i="26"/>
  <c r="G243" i="26"/>
  <c r="G244" i="26"/>
  <c r="G245" i="26"/>
  <c r="G246" i="26"/>
  <c r="G247" i="26"/>
  <c r="G248" i="26"/>
  <c r="G249" i="26"/>
  <c r="G250" i="26"/>
  <c r="G251" i="26"/>
  <c r="G252" i="26"/>
  <c r="G2" i="26" l="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D2" i="1" l="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D61" i="1" s="1"/>
  <c r="D62" i="1" s="1"/>
  <c r="D63" i="1" s="1"/>
  <c r="D64" i="1" s="1"/>
  <c r="D65" i="1" s="1"/>
  <c r="D66" i="1" s="1"/>
  <c r="D67" i="1" s="1"/>
  <c r="D40" i="23" l="1"/>
  <c r="D1" i="19"/>
  <c r="D38" i="19" s="1"/>
  <c r="AQ17" i="18"/>
  <c r="AQ20" i="18" s="1"/>
  <c r="H27" i="1"/>
  <c r="H26" i="1"/>
  <c r="H25" i="1"/>
  <c r="H24" i="1"/>
  <c r="G18" i="1"/>
  <c r="G17" i="1"/>
  <c r="G16" i="1"/>
  <c r="G15" i="1"/>
  <c r="G14" i="1"/>
  <c r="G13" i="1"/>
  <c r="G12" i="1"/>
  <c r="D43" i="18"/>
  <c r="H21" i="1" l="1"/>
  <c r="H12" i="1"/>
  <c r="G33" i="1"/>
  <c r="G28" i="1"/>
  <c r="G30" i="1"/>
  <c r="G32" i="1"/>
  <c r="G29" i="1"/>
  <c r="G31" i="1"/>
  <c r="W31" i="23" l="1"/>
  <c r="W28" i="23"/>
  <c r="W25" i="23"/>
  <c r="AP158" i="30" s="1"/>
  <c r="P30" i="30" l="1"/>
  <c r="P33" i="30"/>
  <c r="G8" i="1" l="1"/>
  <c r="G10" i="1" l="1"/>
  <c r="T77" i="23"/>
  <c r="G9" i="1"/>
  <c r="BA38" i="22"/>
  <c r="BA35" i="22"/>
  <c r="BA32" i="22"/>
  <c r="BA29" i="22"/>
  <c r="BA26" i="22"/>
  <c r="BA23" i="22"/>
  <c r="BA20" i="22"/>
  <c r="BA17" i="22"/>
  <c r="BB51" i="22"/>
  <c r="AZ51" i="22"/>
  <c r="AX51" i="22"/>
  <c r="B120" i="21"/>
  <c r="B118" i="21"/>
  <c r="B116" i="21"/>
  <c r="B114" i="21"/>
  <c r="B106" i="21"/>
  <c r="B108" i="21" s="1"/>
  <c r="B110" i="21" s="1"/>
  <c r="B112" i="21" s="1"/>
  <c r="B102" i="21"/>
  <c r="B100" i="21"/>
  <c r="B98" i="21"/>
  <c r="B88" i="21"/>
  <c r="B90" i="21" s="1"/>
  <c r="B92" i="21" s="1"/>
  <c r="B94" i="21" s="1"/>
  <c r="B96" i="21" s="1"/>
  <c r="B73" i="21"/>
  <c r="B75" i="21"/>
  <c r="B57" i="21"/>
  <c r="B59" i="21"/>
  <c r="B63" i="21"/>
  <c r="B65" i="21" s="1"/>
  <c r="B67" i="21" s="1"/>
  <c r="B69" i="21" s="1"/>
  <c r="B71" i="21" s="1"/>
  <c r="B45" i="21"/>
  <c r="B47" i="21" s="1"/>
  <c r="B49" i="21" s="1"/>
  <c r="B51" i="21" s="1"/>
  <c r="B53" i="21" s="1"/>
  <c r="B55" i="21" s="1"/>
  <c r="BB18" i="21"/>
  <c r="AZ18" i="21"/>
  <c r="AX18" i="21"/>
  <c r="BB14" i="21"/>
  <c r="AZ14" i="21"/>
  <c r="AX14" i="21"/>
  <c r="G11" i="1"/>
  <c r="AS47" i="19" s="1"/>
  <c r="G7" i="1"/>
  <c r="G6" i="1"/>
  <c r="G4" i="1"/>
  <c r="G5" i="1" s="1"/>
  <c r="G2" i="1"/>
  <c r="G3" i="1" s="1"/>
  <c r="AZ31" i="19"/>
  <c r="AX29" i="19"/>
  <c r="AX31" i="19"/>
  <c r="AX21" i="19"/>
  <c r="AX19" i="19"/>
  <c r="AV21" i="19"/>
  <c r="AV23" i="19"/>
  <c r="AV25" i="19"/>
  <c r="AV27" i="19"/>
  <c r="AV29" i="19"/>
  <c r="AV31" i="19"/>
  <c r="AV19" i="19"/>
  <c r="W21" i="23" l="1"/>
  <c r="AO75" i="23"/>
  <c r="AM47" i="19"/>
  <c r="AH47" i="19"/>
  <c r="AP21" i="23"/>
  <c r="AN125" i="30" s="1"/>
  <c r="P36" i="30"/>
  <c r="X47" i="19"/>
  <c r="AC47" i="19"/>
  <c r="AM667" i="15"/>
  <c r="AD664" i="15"/>
  <c r="AM664" i="15" s="1"/>
  <c r="AM661" i="15"/>
  <c r="AM659" i="15"/>
  <c r="AM657" i="15"/>
  <c r="AM655" i="15"/>
  <c r="AM653" i="15"/>
  <c r="AM651" i="15"/>
  <c r="AM649" i="15"/>
  <c r="AM647" i="15"/>
  <c r="AM645" i="15"/>
  <c r="AM643" i="15"/>
  <c r="AM641" i="15"/>
  <c r="AM638" i="15"/>
  <c r="C628" i="15"/>
  <c r="AM628" i="15" s="1"/>
  <c r="C626" i="15"/>
  <c r="AM626" i="15" s="1"/>
  <c r="C624" i="15"/>
  <c r="AM624" i="15" s="1"/>
  <c r="C622" i="15"/>
  <c r="AM622" i="15" s="1"/>
  <c r="AD600" i="15"/>
  <c r="AM600" i="15" s="1"/>
  <c r="C600" i="15"/>
  <c r="C602" i="15" s="1"/>
  <c r="A589" i="15"/>
  <c r="AM583" i="15"/>
  <c r="AD580" i="15"/>
  <c r="AM580" i="15" s="1"/>
  <c r="AM577" i="15"/>
  <c r="AM575" i="15"/>
  <c r="AM573" i="15"/>
  <c r="AM571" i="15"/>
  <c r="AM569" i="15"/>
  <c r="AM567" i="15"/>
  <c r="AM565" i="15"/>
  <c r="AM563" i="15"/>
  <c r="AM561" i="15"/>
  <c r="AM559" i="15"/>
  <c r="AM557" i="15"/>
  <c r="AM554" i="15"/>
  <c r="C544" i="15"/>
  <c r="AM544" i="15" s="1"/>
  <c r="C542" i="15"/>
  <c r="AM542" i="15" s="1"/>
  <c r="C540" i="15"/>
  <c r="AM540" i="15" s="1"/>
  <c r="C538" i="15"/>
  <c r="AM538" i="15" s="1"/>
  <c r="AD516" i="15"/>
  <c r="AM516" i="15" s="1"/>
  <c r="C516" i="15"/>
  <c r="C518" i="15" s="1"/>
  <c r="A505" i="15"/>
  <c r="AM493" i="15"/>
  <c r="AM491" i="15"/>
  <c r="AM487" i="15"/>
  <c r="AM485" i="15"/>
  <c r="AM483" i="15"/>
  <c r="AM481" i="15"/>
  <c r="AM479" i="15"/>
  <c r="AM477" i="15"/>
  <c r="AM475" i="15"/>
  <c r="AM473" i="15"/>
  <c r="AD496" i="15"/>
  <c r="A421" i="15"/>
  <c r="AW359" i="15"/>
  <c r="AH359" i="15"/>
  <c r="R359" i="15"/>
  <c r="AW369" i="15"/>
  <c r="AH369" i="15"/>
  <c r="R369" i="15"/>
  <c r="AW356" i="15"/>
  <c r="AH356" i="15"/>
  <c r="R356" i="15"/>
  <c r="AW353" i="15"/>
  <c r="AH353" i="15"/>
  <c r="R353" i="15"/>
  <c r="AW350" i="15"/>
  <c r="AH350" i="15"/>
  <c r="R350" i="15"/>
  <c r="AW347" i="15"/>
  <c r="AH347" i="15"/>
  <c r="R347" i="15"/>
  <c r="A337" i="15"/>
  <c r="A253" i="15"/>
  <c r="R250" i="15"/>
  <c r="AW247" i="15"/>
  <c r="AH247" i="15"/>
  <c r="R247" i="15"/>
  <c r="AW238" i="15"/>
  <c r="AH238" i="15"/>
  <c r="R238" i="15"/>
  <c r="A169" i="15"/>
  <c r="A85" i="15"/>
  <c r="W34" i="23" l="1"/>
  <c r="AO77" i="23"/>
  <c r="AS59" i="23" s="1"/>
  <c r="AM602" i="15"/>
  <c r="C604" i="15"/>
  <c r="C606" i="15" s="1"/>
  <c r="C608" i="15" s="1"/>
  <c r="AM518" i="15"/>
  <c r="C520" i="15"/>
  <c r="AM604" i="15" l="1"/>
  <c r="AM606" i="15"/>
  <c r="AS51" i="23"/>
  <c r="AS55" i="23"/>
  <c r="AS53" i="23"/>
  <c r="AS57" i="23"/>
  <c r="AS67" i="23"/>
  <c r="AS63" i="23"/>
  <c r="AS61" i="23"/>
  <c r="AS71" i="23"/>
  <c r="AS69" i="23"/>
  <c r="AS65" i="23"/>
  <c r="G63" i="1"/>
  <c r="C610" i="15"/>
  <c r="AM608" i="15"/>
  <c r="C522" i="15"/>
  <c r="AM520" i="15"/>
  <c r="AF31" i="23" l="1"/>
  <c r="AF34" i="23"/>
  <c r="G67" i="1"/>
  <c r="AF28" i="23"/>
  <c r="G65" i="1"/>
  <c r="AF25" i="23"/>
  <c r="G64" i="1"/>
  <c r="AM610" i="15"/>
  <c r="C612" i="15"/>
  <c r="AM522" i="15"/>
  <c r="C524" i="15"/>
  <c r="C614" i="15" l="1"/>
  <c r="AM612" i="15"/>
  <c r="C526" i="15"/>
  <c r="AM524" i="15"/>
  <c r="AM614" i="15" l="1"/>
  <c r="C616" i="15"/>
  <c r="AM526" i="15"/>
  <c r="C528" i="15"/>
  <c r="C618" i="15" l="1"/>
  <c r="AM616" i="15"/>
  <c r="C530" i="15"/>
  <c r="AM528" i="15"/>
  <c r="AM618" i="15" l="1"/>
  <c r="C620" i="15"/>
  <c r="AM620" i="15" s="1"/>
  <c r="AM630" i="15" s="1"/>
  <c r="AD670" i="15" s="1"/>
  <c r="AM670" i="15" s="1"/>
  <c r="AM530" i="15"/>
  <c r="C532" i="15"/>
  <c r="C534" i="15" l="1"/>
  <c r="AM532" i="15"/>
  <c r="AM534" i="15" l="1"/>
  <c r="C536" i="15"/>
  <c r="AM536" i="15" s="1"/>
  <c r="AM546" i="15" s="1"/>
  <c r="AD586" i="15" s="1"/>
  <c r="AM586" i="15" s="1"/>
  <c r="AM489" i="15" l="1"/>
  <c r="AM470" i="15"/>
  <c r="AD502" i="15"/>
  <c r="AM502" i="15" s="1"/>
  <c r="AM496" i="15"/>
  <c r="AM499" i="15"/>
  <c r="AW127" i="15" l="1"/>
  <c r="AW118" i="15"/>
  <c r="AH127" i="15"/>
  <c r="AH124" i="15"/>
  <c r="AW109" i="15"/>
  <c r="AH112" i="15"/>
  <c r="AH109" i="15"/>
  <c r="R127" i="15"/>
  <c r="R124" i="15"/>
  <c r="R121" i="15"/>
  <c r="R118" i="15"/>
  <c r="R115" i="15"/>
  <c r="R112" i="15"/>
  <c r="R109" i="15"/>
  <c r="AS77" i="23" l="1"/>
  <c r="AS75" i="23"/>
  <c r="P18" i="30" l="1"/>
  <c r="AG1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Conseil Départemental 56</author>
  </authors>
  <commentList>
    <comment ref="L33" authorId="0" shapeId="0" xr:uid="{00000000-0006-0000-0000-000001000000}">
      <text>
        <r>
          <rPr>
            <b/>
            <sz val="9"/>
            <color indexed="81"/>
            <rFont val="Tahoma"/>
            <family val="2"/>
          </rPr>
          <t>Détail adresse</t>
        </r>
        <r>
          <rPr>
            <sz val="9"/>
            <color indexed="81"/>
            <rFont val="Tahoma"/>
            <family val="2"/>
          </rPr>
          <t xml:space="preserve">
</t>
        </r>
      </text>
    </comment>
    <comment ref="L36" authorId="0" shapeId="0" xr:uid="{00000000-0006-0000-0000-000002000000}">
      <text>
        <r>
          <rPr>
            <b/>
            <sz val="9"/>
            <color indexed="81"/>
            <rFont val="Tahoma"/>
            <family val="2"/>
          </rPr>
          <t>cp</t>
        </r>
        <r>
          <rPr>
            <sz val="9"/>
            <color indexed="81"/>
            <rFont val="Tahoma"/>
            <family val="2"/>
          </rPr>
          <t xml:space="preserve">
</t>
        </r>
      </text>
    </comment>
    <comment ref="W36" authorId="0" shapeId="0" xr:uid="{00000000-0006-0000-0000-000003000000}">
      <text>
        <r>
          <rPr>
            <sz val="9"/>
            <color indexed="81"/>
            <rFont val="Tahoma"/>
            <family val="2"/>
          </rPr>
          <t xml:space="preserve">Commune
</t>
        </r>
      </text>
    </comment>
  </commentList>
</comments>
</file>

<file path=xl/sharedStrings.xml><?xml version="1.0" encoding="utf-8"?>
<sst xmlns="http://schemas.openxmlformats.org/spreadsheetml/2006/main" count="1978" uniqueCount="959">
  <si>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</si>
  <si>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</si>
  <si>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</si>
  <si>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</si>
  <si>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</si>
  <si>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</si>
  <si>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</si>
  <si>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</si>
  <si>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</si>
  <si>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</si>
  <si>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</si>
  <si>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</si>
  <si>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</si>
  <si>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Prévention routière</t>
  </si>
  <si>
    <t>Citoyenneté et accès aux droits</t>
  </si>
  <si>
    <t>Citoyenneté</t>
  </si>
  <si>
    <t>Bien vivre sa retraite</t>
  </si>
  <si>
    <t>Lien social et lutte contre l'isolement</t>
  </si>
  <si>
    <t>Activités physiques</t>
  </si>
  <si>
    <t>Atelier équilibre</t>
  </si>
  <si>
    <t>Prévention des chutes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</si>
  <si>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</si>
  <si>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</si>
  <si>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</si>
  <si>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</si>
  <si>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</si>
  <si>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</si>
  <si>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</si>
  <si>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</si>
  <si>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</si>
  <si>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</si>
  <si>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</si>
  <si>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</si>
  <si>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</si>
  <si>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</si>
  <si>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</si>
  <si>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</si>
  <si>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</si>
  <si>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</si>
  <si>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</si>
  <si>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Conférence des financeurs de la prévention de la perte d'autonomie des personnes âgées du Morbihan</t>
  </si>
  <si>
    <t>Appel à projet : dépôt de dossier</t>
  </si>
  <si>
    <t>ASEPT Bretagne</t>
  </si>
  <si>
    <t>Adresse</t>
  </si>
  <si>
    <t>3 rue Hervé de Guébriant</t>
  </si>
  <si>
    <t>LANDERNEAU</t>
  </si>
  <si>
    <t>Description du projet</t>
  </si>
  <si>
    <t>Le développement des actions collectives de prévention de la perte d'autonomie de l'ASEPT Bretagne dans le Morbihan</t>
  </si>
  <si>
    <t>Thématiques</t>
  </si>
  <si>
    <t>Oui</t>
  </si>
  <si>
    <t>Non</t>
  </si>
  <si>
    <t>Lutte contre l'isolement</t>
  </si>
  <si>
    <t>Intitulé</t>
  </si>
  <si>
    <t>&gt;</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</si>
  <si>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</si>
  <si>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</si>
  <si>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</si>
  <si>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Le Porteur de projet</t>
  </si>
  <si>
    <t>Identité</t>
  </si>
  <si>
    <t>Représentant légal</t>
  </si>
  <si>
    <t>Responsable du projet</t>
  </si>
  <si>
    <t>coordonnées bancaires</t>
  </si>
  <si>
    <t>Ateliers</t>
  </si>
  <si>
    <t>Type d'actions</t>
  </si>
  <si>
    <t>Nombre</t>
  </si>
  <si>
    <t>Préciser</t>
  </si>
  <si>
    <t>Niveau de prévention ciblé</t>
  </si>
  <si>
    <t>Primaire</t>
  </si>
  <si>
    <t>Tertiaire</t>
  </si>
  <si>
    <t>Secondaire</t>
  </si>
  <si>
    <t>Catégories de bénéficiaires</t>
  </si>
  <si>
    <t xml:space="preserve">  Bénéficiaires de l'APA</t>
  </si>
  <si>
    <t>Personnes de 70 à 79 ans</t>
  </si>
  <si>
    <t>Personnes de 80 ans et +</t>
  </si>
  <si>
    <t xml:space="preserve">  Personnes de 60 à 69 ans</t>
  </si>
  <si>
    <t>Résultats attendus</t>
  </si>
  <si>
    <t>Nombre de bénéficiaires</t>
  </si>
  <si>
    <t>Nombre total attendus</t>
  </si>
  <si>
    <t>Dont GIR 1</t>
  </si>
  <si>
    <t>Dont GIR 2</t>
  </si>
  <si>
    <t>Dont GIR 3</t>
  </si>
  <si>
    <t>Dont GIR 4</t>
  </si>
  <si>
    <t>Dont GIR 5 et 6</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</si>
  <si>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</si>
  <si>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</si>
  <si>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</si>
  <si>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</si>
  <si>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</si>
  <si>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</si>
  <si>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</si>
  <si>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</si>
  <si>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</si>
  <si>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Objectifs généraux du projet (5 principaux maximum)</t>
  </si>
  <si>
    <t>Objectifs opérationnels du projet (5 principaux maximum)</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</si>
  <si>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</si>
  <si>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</si>
  <si>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</si>
  <si>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</si>
  <si>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</si>
  <si>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</si>
  <si>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</si>
  <si>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</si>
  <si>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</si>
  <si>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</si>
  <si>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Espaces autonomie</t>
  </si>
  <si>
    <t>CCAS</t>
  </si>
  <si>
    <t>CD56</t>
  </si>
  <si>
    <t>Type de partenaires associés au projet</t>
  </si>
  <si>
    <t>Mairie</t>
  </si>
  <si>
    <t>Intercommunalité</t>
  </si>
  <si>
    <t>EHPAD, résidence autonomie</t>
  </si>
  <si>
    <t>SAAD</t>
  </si>
  <si>
    <t>Média (radio locale…)</t>
  </si>
  <si>
    <t>Autres (préciser)</t>
  </si>
  <si>
    <t>Armoric Expertise</t>
  </si>
  <si>
    <t>MSA</t>
  </si>
  <si>
    <t>CAF</t>
  </si>
  <si>
    <t>CPAM</t>
  </si>
  <si>
    <t>ARS</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</si>
  <si>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</si>
  <si>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</si>
  <si>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Modalités de partenariat avec l'espace autonomie</t>
  </si>
  <si>
    <t>Sollicitation / diagnostic</t>
  </si>
  <si>
    <t>Caisses de retraites, CAP retraite</t>
  </si>
  <si>
    <t>CLIC</t>
  </si>
  <si>
    <t>Médecins, hôpitaux…</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</si>
  <si>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</si>
  <si>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</si>
  <si>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</si>
  <si>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</si>
  <si>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Associations personnes âgées</t>
  </si>
  <si>
    <t>Dépenses</t>
  </si>
  <si>
    <t>Poste de dépense</t>
  </si>
  <si>
    <t>Coût TTC</t>
  </si>
  <si>
    <t>P.U.</t>
  </si>
  <si>
    <t>Nb</t>
  </si>
  <si>
    <t>TOTAL</t>
  </si>
  <si>
    <t>Recette</t>
  </si>
  <si>
    <t>Montant</t>
  </si>
  <si>
    <t>Conférence des Financeurs</t>
  </si>
  <si>
    <t>Etat</t>
  </si>
  <si>
    <t>Région</t>
  </si>
  <si>
    <t>Département</t>
  </si>
  <si>
    <t>Commune ou EPCI</t>
  </si>
  <si>
    <t>CARSAT</t>
  </si>
  <si>
    <t>CAP RETRAITE</t>
  </si>
  <si>
    <t>Total autres cofinancements</t>
  </si>
  <si>
    <t>(préciser si autres)</t>
  </si>
  <si>
    <t>Participation des bénéficiaires</t>
  </si>
  <si>
    <t>Autofinancement par le porteur de projet</t>
  </si>
  <si>
    <t>Taux</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</si>
  <si>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</si>
  <si>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</si>
  <si>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</si>
  <si>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</si>
  <si>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</si>
  <si>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</si>
  <si>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</si>
  <si>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</si>
  <si>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</si>
  <si>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</si>
  <si>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</si>
  <si>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Budget 2018 de l'opération</t>
  </si>
  <si>
    <t>Recettes 2018</t>
  </si>
  <si>
    <t>Echéancier de l'opération</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</si>
  <si>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</si>
  <si>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</si>
  <si>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</si>
  <si>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</si>
  <si>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</si>
  <si>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</si>
  <si>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</si>
  <si>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</si>
  <si>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</si>
  <si>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</si>
  <si>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</si>
  <si>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</si>
  <si>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</si>
  <si>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</si>
  <si>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</si>
  <si>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</si>
  <si>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</si>
  <si>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</si>
  <si>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</si>
  <si>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</si>
  <si>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</si>
  <si>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</si>
  <si>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</si>
  <si>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</si>
  <si>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</si>
  <si>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</si>
  <si>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</si>
  <si>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</si>
  <si>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</si>
  <si>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</si>
  <si>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</si>
  <si>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</si>
  <si>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</si>
  <si>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</si>
  <si>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Répartition par dépendance</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</si>
  <si>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</si>
  <si>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</si>
  <si>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</si>
  <si>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</si>
  <si>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</si>
  <si>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</si>
  <si>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</si>
  <si>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</si>
  <si>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</si>
  <si>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</si>
  <si>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</si>
  <si>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</si>
  <si>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</si>
  <si>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</si>
  <si>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</si>
  <si>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</si>
  <si>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</si>
  <si>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</si>
  <si>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</si>
  <si>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</si>
  <si>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</si>
  <si>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</si>
  <si>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</si>
  <si>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</si>
  <si>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</si>
  <si>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</si>
  <si>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</si>
  <si>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</si>
  <si>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</si>
  <si>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</si>
  <si>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</si>
  <si>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</si>
  <si>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</si>
  <si>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</si>
  <si>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</si>
  <si>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 xml:space="preserve"> - page 16 - </t>
  </si>
  <si>
    <t xml:space="preserve"> - page 17 - </t>
  </si>
  <si>
    <t>1 - Identification</t>
  </si>
  <si>
    <t>2 - Thématiques</t>
  </si>
  <si>
    <t>3 - Motivations</t>
  </si>
  <si>
    <t>4 - Objectifs</t>
  </si>
  <si>
    <t>5 - Mise en œuvre</t>
  </si>
  <si>
    <t>6 - Financement</t>
  </si>
  <si>
    <t xml:space="preserve"> - page 15 - </t>
  </si>
  <si>
    <t>Page 1</t>
  </si>
  <si>
    <t>1 - identification</t>
  </si>
  <si>
    <t>Budget - Coût de l'opération</t>
  </si>
  <si>
    <t>Budget - Sollicitation</t>
  </si>
  <si>
    <t>Budget - autres aides</t>
  </si>
  <si>
    <t>Budget - participation bénéficiaires</t>
  </si>
  <si>
    <t>Budget - autofinancement</t>
  </si>
  <si>
    <t>Objectifs - 60 à 69 ans</t>
  </si>
  <si>
    <t>Objectifs - 70 à 79 ans</t>
  </si>
  <si>
    <t>Objectifs - Bénéficiaires de l'APA</t>
  </si>
  <si>
    <t>Objectifs - Total bénéficiaires</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</si>
  <si>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</si>
  <si>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</si>
  <si>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</si>
  <si>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</si>
  <si>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</si>
  <si>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</si>
  <si>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</si>
  <si>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</si>
  <si>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</si>
  <si>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</si>
  <si>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</si>
  <si>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</si>
  <si>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</si>
  <si>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</si>
  <si>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</si>
  <si>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</si>
  <si>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</si>
  <si>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</si>
  <si>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</si>
  <si>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</si>
  <si>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</si>
  <si>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</si>
  <si>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</si>
  <si>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</si>
  <si>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</si>
  <si>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</si>
  <si>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</si>
  <si>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</si>
  <si>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</si>
  <si>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</si>
  <si>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</si>
  <si>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</si>
  <si>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</si>
  <si>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</si>
  <si>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</si>
  <si>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</si>
  <si>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</si>
  <si>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</si>
  <si>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</si>
  <si>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</si>
  <si>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</si>
  <si>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</si>
  <si>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</si>
  <si>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</si>
  <si>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</si>
  <si>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</si>
  <si>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</si>
  <si>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</si>
  <si>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</si>
  <si>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</si>
  <si>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</si>
  <si>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</si>
  <si>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</si>
  <si>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</si>
  <si>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</si>
  <si>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</si>
  <si>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</si>
  <si>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</si>
  <si>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</si>
  <si>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</si>
  <si>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</si>
  <si>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</si>
  <si>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</si>
  <si>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</si>
  <si>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</si>
  <si>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</si>
  <si>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</si>
  <si>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</si>
  <si>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</si>
  <si>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</si>
  <si>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</si>
  <si>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</si>
  <si>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</si>
  <si>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</si>
  <si>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</si>
  <si>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</si>
  <si>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</si>
  <si>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</si>
  <si>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</si>
  <si>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</si>
  <si>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</si>
  <si>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</si>
  <si>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</si>
  <si>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</si>
  <si>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</si>
  <si>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</si>
  <si>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</si>
  <si>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</si>
  <si>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</si>
  <si>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</si>
  <si>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</si>
  <si>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</si>
  <si>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</si>
  <si>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</si>
  <si>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</si>
  <si>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</si>
  <si>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</si>
  <si>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</si>
  <si>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</si>
  <si>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</si>
  <si>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</si>
  <si>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</si>
  <si>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</si>
  <si>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</si>
  <si>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</si>
  <si>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</si>
  <si>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</si>
  <si>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</si>
  <si>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</si>
  <si>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</si>
  <si>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</si>
  <si>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</si>
  <si>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</si>
  <si>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</si>
  <si>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</si>
  <si>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</si>
  <si>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</si>
  <si>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</si>
  <si>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</si>
  <si>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</si>
  <si>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</si>
  <si>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</si>
  <si>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</si>
  <si>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</si>
  <si>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</si>
  <si>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</si>
  <si>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</si>
  <si>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</si>
  <si>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</si>
  <si>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</si>
  <si>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</si>
  <si>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</si>
  <si>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</si>
  <si>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</si>
  <si>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</si>
  <si>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</si>
  <si>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</si>
  <si>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</si>
  <si>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</si>
  <si>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</si>
  <si>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</si>
  <si>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</si>
  <si>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</si>
  <si>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</si>
  <si>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</si>
  <si>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</si>
  <si>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</si>
  <si>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</si>
  <si>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</si>
  <si>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</si>
  <si>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</si>
  <si>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</si>
  <si>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</si>
  <si>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</si>
  <si>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</si>
  <si>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</si>
  <si>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</si>
  <si>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</si>
  <si>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</si>
  <si>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</si>
  <si>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</si>
  <si>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</si>
  <si>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</si>
  <si>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</si>
  <si>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</si>
  <si>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</si>
  <si>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</si>
  <si>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</si>
  <si>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</si>
  <si>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</si>
  <si>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</si>
  <si>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</si>
  <si>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</si>
  <si>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</si>
  <si>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</si>
  <si>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</si>
  <si>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</si>
  <si>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</si>
  <si>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</si>
  <si>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</si>
  <si>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</si>
  <si>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</si>
  <si>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</si>
  <si>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</si>
  <si>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</si>
  <si>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</si>
  <si>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</si>
  <si>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</si>
  <si>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</si>
  <si>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</si>
  <si>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</si>
  <si>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</si>
  <si>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</si>
  <si>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</si>
  <si>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</si>
  <si>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</si>
  <si>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</si>
  <si>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</si>
  <si>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</si>
  <si>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</si>
  <si>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</si>
  <si>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</si>
  <si>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</si>
  <si>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</si>
  <si>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</si>
  <si>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</si>
  <si>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</si>
  <si>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</si>
  <si>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</si>
  <si>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</si>
  <si>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</si>
  <si>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</si>
  <si>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</si>
  <si>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</si>
  <si>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</si>
  <si>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</si>
  <si>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</si>
  <si>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</si>
  <si>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</si>
  <si>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</si>
  <si>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</si>
  <si>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</si>
  <si>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</si>
  <si>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</si>
  <si>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</si>
  <si>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</si>
  <si>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</si>
  <si>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</si>
  <si>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</si>
  <si>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</si>
  <si>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</si>
  <si>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</si>
  <si>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</si>
  <si>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</si>
  <si>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</si>
  <si>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</si>
  <si>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</si>
  <si>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</si>
  <si>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</si>
  <si>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</si>
  <si>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</si>
  <si>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</si>
  <si>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</si>
  <si>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</si>
  <si>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</si>
  <si>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</si>
  <si>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</si>
  <si>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</si>
  <si>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</si>
  <si>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</si>
  <si>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</si>
  <si>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</si>
  <si>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</si>
  <si>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</si>
  <si>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</si>
  <si>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</si>
  <si>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</si>
  <si>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</si>
  <si>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</si>
  <si>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</si>
  <si>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</si>
  <si>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</si>
  <si>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</si>
  <si>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</si>
  <si>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</si>
  <si>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</si>
  <si>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</si>
  <si>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</si>
  <si>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</si>
  <si>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</si>
  <si>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</si>
  <si>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</si>
  <si>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</si>
  <si>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</si>
  <si>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</si>
  <si>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</si>
  <si>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</si>
  <si>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</si>
  <si>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</si>
  <si>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</si>
  <si>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</si>
  <si>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</si>
  <si>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</si>
  <si>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</si>
  <si>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</si>
  <si>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</si>
  <si>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</si>
  <si>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</si>
  <si>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</si>
  <si>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</si>
  <si>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</si>
  <si>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</si>
  <si>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</si>
  <si>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</si>
  <si>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</si>
  <si>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</si>
  <si>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</si>
  <si>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</si>
  <si>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</si>
  <si>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</si>
  <si>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</si>
  <si>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</si>
  <si>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</si>
  <si>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</si>
  <si>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</si>
  <si>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</si>
  <si>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</si>
  <si>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</si>
  <si>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</si>
  <si>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</si>
  <si>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</si>
  <si>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</si>
  <si>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</si>
  <si>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</si>
  <si>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</si>
  <si>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</si>
  <si>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</si>
  <si>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</si>
  <si>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</si>
  <si>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</si>
  <si>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</si>
  <si>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</si>
  <si>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</si>
  <si>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</si>
  <si>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</si>
  <si>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</si>
  <si>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</si>
  <si>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</si>
  <si>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</si>
  <si>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</si>
  <si>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</si>
  <si>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</si>
  <si>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</si>
  <si>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</si>
  <si>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</si>
  <si>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</si>
  <si>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</si>
  <si>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</si>
  <si>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</si>
  <si>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</si>
  <si>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</si>
  <si>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</si>
  <si>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</si>
  <si>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</si>
  <si>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</si>
  <si>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</si>
  <si>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</si>
  <si>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</si>
  <si>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</si>
  <si>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</si>
  <si>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</si>
  <si>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</si>
  <si>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</si>
  <si>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</si>
  <si>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</si>
  <si>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</si>
  <si>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</si>
  <si>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</si>
  <si>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</si>
  <si>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</si>
  <si>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</si>
  <si>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</si>
  <si>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</si>
  <si>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</si>
  <si>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</si>
  <si>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</si>
  <si>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</si>
  <si>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</si>
  <si>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</si>
  <si>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</si>
  <si>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</si>
  <si>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</si>
  <si>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</si>
  <si>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</si>
  <si>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</si>
  <si>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</si>
  <si>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</si>
  <si>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</si>
  <si>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</si>
  <si>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</si>
  <si>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</si>
  <si>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</si>
  <si>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</si>
  <si>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</si>
  <si>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</si>
  <si>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</si>
  <si>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</si>
  <si>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</si>
  <si>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</si>
  <si>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</si>
  <si>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</si>
  <si>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</si>
  <si>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</si>
  <si>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</si>
  <si>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</si>
  <si>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</si>
  <si>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</si>
  <si>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</si>
  <si>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</si>
  <si>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</si>
  <si>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</si>
  <si>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</si>
  <si>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</si>
  <si>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</si>
  <si>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</si>
  <si>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</si>
  <si>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</si>
  <si>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</si>
  <si>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</si>
  <si>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</si>
  <si>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</si>
  <si>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</si>
  <si>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</si>
  <si>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</si>
  <si>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</si>
  <si>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</si>
  <si>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</si>
  <si>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</si>
  <si>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</si>
  <si>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</si>
  <si>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</si>
  <si>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</si>
  <si>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</si>
  <si>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</si>
  <si>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</si>
  <si>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</si>
  <si>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</si>
  <si>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</si>
  <si>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</si>
  <si>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</si>
  <si>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</si>
  <si>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</si>
  <si>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</si>
  <si>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</si>
  <si>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</si>
  <si>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</si>
  <si>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</si>
  <si>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</si>
  <si>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</si>
  <si>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</si>
  <si>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</si>
  <si>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</si>
  <si>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</si>
  <si>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</si>
  <si>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</si>
  <si>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</si>
  <si>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</si>
  <si>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</si>
  <si>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</si>
  <si>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</si>
  <si>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</si>
  <si>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</si>
  <si>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</si>
  <si>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</si>
  <si>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</si>
  <si>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</si>
  <si>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</si>
  <si>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</si>
  <si>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</si>
  <si>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</si>
  <si>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</si>
  <si>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</si>
  <si>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</si>
  <si>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</si>
  <si>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</si>
  <si>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</si>
  <si>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</si>
  <si>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</si>
  <si>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</si>
  <si>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</si>
  <si>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</si>
  <si>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</si>
  <si>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</si>
  <si>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</si>
  <si>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</si>
  <si>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</si>
  <si>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</si>
  <si>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</si>
  <si>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</si>
  <si>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</si>
  <si>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</si>
  <si>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</si>
  <si>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</si>
  <si>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</si>
  <si>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</si>
  <si>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</si>
  <si>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</si>
  <si>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</si>
  <si>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</si>
  <si>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</si>
  <si>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</si>
  <si>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</si>
  <si>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</si>
  <si>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</si>
  <si>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</si>
  <si>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</si>
  <si>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</si>
  <si>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</si>
  <si>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</si>
  <si>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</si>
  <si>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</si>
  <si>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</si>
  <si>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</si>
  <si>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</si>
  <si>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</si>
  <si>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</si>
  <si>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</si>
  <si>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</si>
  <si>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</si>
  <si>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</si>
  <si>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</si>
  <si>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</si>
  <si>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</si>
  <si>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</si>
  <si>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</si>
  <si>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</si>
  <si>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</si>
  <si>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</si>
  <si>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</si>
  <si>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</si>
  <si>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</si>
  <si>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</si>
  <si>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</si>
  <si>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</si>
  <si>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</si>
  <si>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</si>
  <si>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</si>
  <si>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</si>
  <si>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</si>
  <si>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</si>
  <si>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</si>
  <si>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</si>
  <si>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</si>
  <si>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</si>
  <si>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</si>
  <si>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</si>
  <si>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</si>
  <si>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</si>
  <si>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Communes</t>
  </si>
  <si>
    <t>Date de réception</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</si>
  <si>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</si>
  <si>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</si>
  <si>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</si>
  <si>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</si>
  <si>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</si>
  <si>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</si>
  <si>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</si>
  <si>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</si>
  <si>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</si>
  <si>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</si>
  <si>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</si>
  <si>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</si>
  <si>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</si>
  <si>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</si>
  <si>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</si>
  <si>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</si>
  <si>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</si>
  <si>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GIR 1 à 4</t>
  </si>
  <si>
    <t>GIR 5 et 6
ou non GIRés</t>
  </si>
  <si>
    <t>90 ans et +</t>
  </si>
  <si>
    <t>80 à 89 ans</t>
  </si>
  <si>
    <t>Territoires fragiles</t>
  </si>
  <si>
    <t>Subvention demandée</t>
  </si>
  <si>
    <t>F</t>
  </si>
  <si>
    <t>H</t>
  </si>
  <si>
    <t>Nombre de :</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</si>
  <si>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</si>
  <si>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</si>
  <si>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</si>
  <si>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</si>
  <si>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</si>
  <si>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</si>
  <si>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</si>
  <si>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</si>
  <si>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</si>
  <si>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</si>
  <si>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</si>
  <si>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</si>
  <si>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</si>
  <si>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</si>
  <si>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</si>
  <si>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</si>
  <si>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</si>
  <si>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</si>
  <si>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</si>
  <si>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</si>
  <si>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</si>
  <si>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</si>
  <si>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Page 12 : la couleur de la cellule change dès que vous validez votre saisie</t>
  </si>
  <si>
    <t>la couleur des cellules change dès que vous validez votre saisie</t>
  </si>
  <si>
    <t xml:space="preserve">Couverture territoriale :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</si>
  <si>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</si>
  <si>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</si>
  <si>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</si>
  <si>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</si>
  <si>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</si>
  <si>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</si>
  <si>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</si>
  <si>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</si>
  <si>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</si>
  <si>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</si>
  <si>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</si>
  <si>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</si>
  <si>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</si>
  <si>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</si>
  <si>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</si>
  <si>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</si>
  <si>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 préciser si autres</t>
  </si>
  <si>
    <t>Retour accueil</t>
  </si>
  <si>
    <t xml:space="preserve">La saisie des informations sur votre projet est faciltée : </t>
  </si>
  <si>
    <t>- A chaque page, vous trouverez des icônes vous permettant de naviguer d'un onglet à l'autre</t>
  </si>
  <si>
    <t>- Seules les cellules où vous avez des saisies vous seront accessibles.</t>
  </si>
  <si>
    <t>Le libellé de l'opération est repris automatiquement</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</si>
  <si>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</si>
  <si>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</si>
  <si>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</si>
  <si>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</si>
  <si>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</si>
  <si>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</si>
  <si>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</si>
  <si>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</si>
  <si>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</si>
  <si>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</si>
  <si>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</si>
  <si>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</si>
  <si>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</si>
  <si>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</si>
  <si>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</si>
  <si>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</si>
  <si>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</si>
  <si>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</si>
  <si>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</si>
  <si>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</si>
  <si>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</si>
  <si>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L'Espace Autonomie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</si>
  <si>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</si>
  <si>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</si>
  <si>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</si>
  <si>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</si>
  <si>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</si>
  <si>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</si>
  <si>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</si>
  <si>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</si>
  <si>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</si>
  <si>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</si>
  <si>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</si>
  <si>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</si>
  <si>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</si>
  <si>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</si>
  <si>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</si>
  <si>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</si>
  <si>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</si>
  <si>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</si>
  <si>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</si>
  <si>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</si>
  <si>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</si>
  <si>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</si>
  <si>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</si>
  <si>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</si>
  <si>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</si>
  <si>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</si>
  <si>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Etat de la demande</t>
  </si>
  <si>
    <t>acceptée</t>
  </si>
  <si>
    <t>Montant demandé</t>
  </si>
  <si>
    <t>Montant accordé</t>
  </si>
  <si>
    <t>Motif du refus</t>
  </si>
  <si>
    <t>demande de compléments</t>
  </si>
  <si>
    <t>refusée</t>
  </si>
  <si>
    <t>Le financement concerne une opération spécifique et ponctuelle
(pas de financement structurel, ni pérenne)</t>
  </si>
  <si>
    <t xml:space="preserve"> - page 18 - </t>
  </si>
  <si>
    <t>Décision Financeurs</t>
  </si>
  <si>
    <t>Répartition des financements</t>
  </si>
  <si>
    <t>CFPPA</t>
  </si>
  <si>
    <t>Autres : précisez</t>
  </si>
  <si>
    <t>Mobilité</t>
  </si>
  <si>
    <t>Pages 10 - 11 et 12 - Mise en œuvre</t>
  </si>
  <si>
    <t>Modalités prévues pour l'évaluation</t>
  </si>
  <si>
    <t>IBAN</t>
  </si>
  <si>
    <t>Numérique</t>
  </si>
  <si>
    <t xml:space="preserve">Renseigner les communes où vous envisagez de réaliser l'action : Cocher 1 dans les communes concernées </t>
  </si>
  <si>
    <t>Remplir "OUI" strictement sur la thématique principale de l'action et "NON" pour les autres</t>
  </si>
  <si>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</si>
  <si>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</si>
  <si>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</si>
  <si>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</si>
  <si>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</si>
  <si>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</si>
  <si>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</si>
  <si>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</si>
  <si>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</si>
  <si>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</si>
  <si>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</si>
  <si>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</si>
  <si>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</si>
  <si>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</si>
  <si>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</si>
  <si>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</si>
  <si>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</si>
  <si>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</si>
  <si>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</si>
  <si>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</si>
  <si>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L'échéancier est à renseigner : a minima du 01/06/2021 au 31/12/2021 mais peut déborder en N+1</t>
  </si>
  <si>
    <r>
      <t xml:space="preserve">
Appel à Projet
</t>
    </r>
    <r>
      <rPr>
        <b/>
        <sz val="18"/>
        <color theme="1"/>
        <rFont val="Calibri"/>
        <family val="2"/>
        <scheme val="minor"/>
      </rPr>
      <t>Pour Bien Vieillir Bretagne</t>
    </r>
    <r>
      <rPr>
        <sz val="18"/>
        <color theme="1"/>
        <rFont val="Calibri"/>
        <family val="2"/>
        <scheme val="minor"/>
      </rPr>
      <t xml:space="preserve">
2021 - Morbihan
</t>
    </r>
  </si>
  <si>
    <t>Modalités générales de fonctionnement (dont adaptation des actions à la crise sanitaire)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</si>
</sst>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00\ _€_-;\-* #,##0.00\ _€_-;_-* &quot;-&quot;??\ _€_-;_-@_-"/>
    <numFmt numFmtId="165" formatCode="_-* #,##0\ _€_-;\-* #,##0\ _€_-;_-* &quot;-&quot;??\ _€_-;_-@_-"/>
    <numFmt numFmtId="166" formatCode="0#&quot; &quot;##&quot; &quot;##&quot; &quot;##&quot; &quot;##"/>
    <numFmt numFmtId="167" formatCode="_-* #,##0\ &quot;€&quot;_-;\-* #,##0\ &quot;€&quot;_-;_-* &quot;-&quot;??\ &quot;€&quot;_-;_-@_-"/>
    <numFmt numFmtId="168" formatCode="0.0"/>
    <numFmt numFmtId="169" formatCode="#,##0.00\ &quot;€&quot;"/>
  </numFmts>
  <fonts count="68" x14ac:knownFonts="1">
    <font>
      <sz val="11"/>
      <color theme="1"/>
      <name val="Calibri"/>
      <family val="2"/>
      <scheme val="minor"/>
    </font>
    <font>
      <sz val="11"/>
      <color theme="1"/>
      <name val="Arial Narrow"/>
      <family val="2"/>
    </font>
    <font>
      <sz val="8"/>
      <color theme="1"/>
      <name val="Calibri"/>
      <family val="2"/>
      <scheme val="minor"/>
    </font>
    <font>
      <sz val="8"/>
      <color theme="1"/>
      <name val="Arial Narrow"/>
      <family val="2"/>
    </font>
    <font>
      <b/>
      <sz val="11"/>
      <color theme="1"/>
      <name val="Arial Narrow"/>
      <family val="2"/>
    </font>
    <font>
      <sz val="11"/>
      <color theme="1"/>
      <name val="Calibri"/>
      <family val="2"/>
      <scheme val="minor"/>
    </font>
    <font>
      <b/>
      <sz val="14"/>
      <color theme="1"/>
      <name val="Arial Narrow"/>
      <family val="2"/>
    </font>
    <font>
      <i/>
      <sz val="11"/>
      <color theme="1"/>
      <name val="Arial Narrow"/>
      <family val="2"/>
    </font>
    <font>
      <sz val="9"/>
      <color indexed="81"/>
      <name val="Tahoma"/>
      <family val="2"/>
    </font>
    <font>
      <b/>
      <sz val="9"/>
      <color indexed="81"/>
      <name val="Tahoma"/>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sz val="11"/>
      <color theme="0"/>
      <name val="Arial Narrow"/>
      <family val="2"/>
    </font>
    <font>
      <b/>
      <i/>
      <sz val="8"/>
      <color theme="2" tint="-0.249977111117893"/>
      <name val="Arial Narrow"/>
      <family val="2"/>
    </font>
    <font>
      <b/>
      <i/>
      <u/>
      <sz val="8"/>
      <color theme="1"/>
      <name val="Arial Narrow"/>
      <family val="2"/>
    </font>
    <font>
      <b/>
      <sz val="12"/>
      <color theme="1"/>
      <name val="Arial Narrow"/>
      <family val="2"/>
    </font>
    <font>
      <i/>
      <sz val="9"/>
      <color theme="1"/>
      <name val="Arial Narrow"/>
      <family val="2"/>
    </font>
    <font>
      <i/>
      <sz val="7"/>
      <color theme="0"/>
      <name val="Arial Narrow"/>
      <family val="2"/>
    </font>
    <font>
      <b/>
      <sz val="9"/>
      <color theme="1"/>
      <name val="Arial Narrow"/>
      <family val="2"/>
    </font>
    <font>
      <sz val="9"/>
      <color theme="0"/>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i/>
      <sz val="11"/>
      <color rgb="FFFF0000"/>
      <name val="Arial Narrow"/>
      <family val="2"/>
    </font>
    <font>
      <b/>
      <sz val="12"/>
      <name val="Arial Narrow"/>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u/>
      <sz val="11"/>
      <color theme="0"/>
      <name val="Calibri"/>
      <family val="2"/>
      <scheme val="minor"/>
    </font>
    <font>
      <sz val="11"/>
      <color rgb="FFFF0000"/>
      <name val="Calibri"/>
      <family val="2"/>
      <scheme val="minor"/>
    </font>
    <font>
      <sz val="14"/>
      <color rgb="FFFF0000"/>
      <name val="Calibri"/>
      <family val="2"/>
      <scheme val="minor"/>
    </font>
    <font>
      <b/>
      <i/>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b/>
      <sz val="18"/>
      <color theme="1"/>
      <name val="Calibri"/>
      <family val="2"/>
      <scheme val="minor"/>
    </font>
  </fonts>
  <fills count="22">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7030A0"/>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7" tint="0.79998168889431442"/>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right/>
      <top style="thick">
        <color auto="1"/>
      </top>
      <bottom style="hair">
        <color auto="1"/>
      </bottom>
      <diagonal/>
    </border>
    <border>
      <left style="medium">
        <color indexed="64"/>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s>
  <cellStyleXfs count="6">
    <xf numFmtId="0" fontId="0" fillId="0" borderId="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48" fillId="0" borderId="0" applyFill="0"/>
  </cellStyleXfs>
  <cellXfs count="105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1" fillId="0" borderId="0" xfId="0" applyFont="1"/>
    <xf numFmtId="0" fontId="4"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1" fillId="0" borderId="0" xfId="0" applyFont="1" applyAlignment="1">
      <alignment horizontal="left"/>
    </xf>
    <xf numFmtId="0" fontId="2" fillId="4" borderId="1"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wrapText="1"/>
    </xf>
    <xf numFmtId="0" fontId="7" fillId="0" borderId="0" xfId="0" applyFont="1" applyAlignment="1">
      <alignment horizontal="left"/>
    </xf>
    <xf numFmtId="0" fontId="11" fillId="0" borderId="0" xfId="0" applyFont="1" applyAlignment="1">
      <alignment vertical="center"/>
    </xf>
    <xf numFmtId="0" fontId="1" fillId="9" borderId="0" xfId="0" applyFont="1" applyFill="1"/>
    <xf numFmtId="0" fontId="13" fillId="0" borderId="0" xfId="0" applyFont="1" applyAlignment="1">
      <alignment horizontal="left" vertical="top" wrapText="1"/>
    </xf>
    <xf numFmtId="0" fontId="4" fillId="0" borderId="0" xfId="0" applyFont="1" applyAlignment="1">
      <alignment vertical="center"/>
    </xf>
    <xf numFmtId="0" fontId="4" fillId="0" borderId="19" xfId="0" applyFont="1" applyBorder="1" applyAlignment="1">
      <alignment vertical="center"/>
    </xf>
    <xf numFmtId="0" fontId="4" fillId="0" borderId="20" xfId="0" applyFont="1" applyBorder="1" applyAlignment="1">
      <alignment vertical="top" wrapText="1"/>
    </xf>
    <xf numFmtId="0" fontId="4" fillId="0" borderId="20" xfId="0" applyFont="1" applyBorder="1"/>
    <xf numFmtId="0" fontId="4" fillId="0" borderId="21" xfId="0" applyFont="1" applyBorder="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14" fillId="0" borderId="0" xfId="0" applyFont="1" applyAlignment="1">
      <alignment vertical="center"/>
    </xf>
    <xf numFmtId="0" fontId="14" fillId="0" borderId="22" xfId="0" applyFont="1" applyBorder="1" applyAlignment="1">
      <alignment vertical="center"/>
    </xf>
    <xf numFmtId="0" fontId="4" fillId="0" borderId="23" xfId="0" applyFont="1" applyBorder="1"/>
    <xf numFmtId="0" fontId="14" fillId="0" borderId="0" xfId="0" applyFont="1" applyAlignment="1">
      <alignment vertical="center" wrapText="1"/>
    </xf>
    <xf numFmtId="0" fontId="4" fillId="0" borderId="5" xfId="0" applyFont="1" applyBorder="1"/>
    <xf numFmtId="0" fontId="14" fillId="0" borderId="6" xfId="0" applyFont="1" applyBorder="1" applyAlignment="1">
      <alignment vertical="center" wrapText="1"/>
    </xf>
    <xf numFmtId="0" fontId="4" fillId="0" borderId="22" xfId="0" applyFont="1" applyBorder="1" applyAlignment="1">
      <alignment vertical="center"/>
    </xf>
    <xf numFmtId="0" fontId="4" fillId="0" borderId="6" xfId="0" applyFont="1" applyBorder="1"/>
    <xf numFmtId="0" fontId="4" fillId="9" borderId="0" xfId="0" applyFont="1" applyFill="1"/>
    <xf numFmtId="0" fontId="16" fillId="9" borderId="0" xfId="0" applyFont="1" applyFill="1"/>
    <xf numFmtId="0" fontId="15" fillId="0" borderId="0" xfId="0" applyFont="1" applyAlignment="1">
      <alignment horizontal="left" vertical="center" wrapText="1"/>
    </xf>
    <xf numFmtId="0" fontId="15" fillId="0" borderId="0" xfId="0" applyFont="1" applyAlignment="1">
      <alignment horizontal="left" wrapText="1"/>
    </xf>
    <xf numFmtId="0" fontId="4" fillId="0" borderId="7" xfId="0" applyFont="1" applyBorder="1"/>
    <xf numFmtId="0" fontId="4" fillId="0" borderId="8" xfId="0" applyFont="1" applyBorder="1"/>
    <xf numFmtId="0" fontId="4" fillId="0" borderId="9" xfId="0" applyFont="1" applyBorder="1"/>
    <xf numFmtId="0" fontId="4" fillId="0" borderId="24" xfId="0" applyFont="1" applyBorder="1" applyAlignment="1">
      <alignment vertical="center"/>
    </xf>
    <xf numFmtId="0" fontId="4" fillId="0" borderId="18" xfId="0" applyFont="1" applyBorder="1" applyAlignment="1">
      <alignment vertical="center"/>
    </xf>
    <xf numFmtId="0" fontId="4" fillId="0" borderId="18" xfId="0" applyFont="1" applyBorder="1"/>
    <xf numFmtId="0" fontId="4" fillId="0" borderId="25" xfId="0" applyFont="1" applyBorder="1"/>
    <xf numFmtId="0" fontId="6" fillId="0" borderId="0" xfId="0" applyFont="1" applyAlignment="1">
      <alignment vertical="top" wrapText="1"/>
    </xf>
    <xf numFmtId="0" fontId="17" fillId="8" borderId="0" xfId="0" applyFont="1" applyFill="1"/>
    <xf numFmtId="0" fontId="18" fillId="8" borderId="0" xfId="0" applyFont="1" applyFill="1"/>
    <xf numFmtId="0" fontId="12" fillId="0" borderId="0" xfId="0" applyFont="1" applyAlignment="1">
      <alignment horizontal="left" vertical="center" wrapText="1"/>
    </xf>
    <xf numFmtId="0" fontId="19" fillId="0" borderId="0" xfId="0" applyFont="1" applyAlignment="1">
      <alignment vertical="top" wrapText="1"/>
    </xf>
    <xf numFmtId="0" fontId="20" fillId="0" borderId="0" xfId="0" applyFont="1" applyAlignment="1">
      <alignment horizontal="left" vertical="top" wrapText="1"/>
    </xf>
    <xf numFmtId="0" fontId="21" fillId="7" borderId="0" xfId="0" applyFont="1" applyFill="1" applyAlignment="1">
      <alignment horizontal="center" vertical="center" wrapText="1"/>
    </xf>
    <xf numFmtId="0" fontId="1" fillId="9" borderId="0" xfId="0" applyFont="1" applyFill="1" applyAlignment="1">
      <alignment horizontal="left"/>
    </xf>
    <xf numFmtId="0" fontId="12" fillId="9" borderId="0" xfId="0" applyFont="1" applyFill="1" applyAlignment="1">
      <alignment horizontal="left" vertical="center" wrapText="1"/>
    </xf>
    <xf numFmtId="0" fontId="13" fillId="9" borderId="0" xfId="0" applyFont="1" applyFill="1" applyAlignment="1">
      <alignment horizontal="left" vertical="top" wrapText="1"/>
    </xf>
    <xf numFmtId="0" fontId="14" fillId="9" borderId="0" xfId="0" applyFont="1" applyFill="1" applyAlignment="1">
      <alignment vertical="center" wrapText="1"/>
    </xf>
    <xf numFmtId="0" fontId="19" fillId="9" borderId="0" xfId="0" applyFont="1" applyFill="1" applyAlignment="1">
      <alignment vertical="top" wrapText="1"/>
    </xf>
    <xf numFmtId="0" fontId="20" fillId="9" borderId="0" xfId="0" applyFont="1" applyFill="1" applyAlignment="1">
      <alignment horizontal="left" vertical="top" wrapText="1"/>
    </xf>
    <xf numFmtId="0" fontId="21" fillId="9" borderId="0" xfId="0" applyFont="1" applyFill="1" applyAlignment="1">
      <alignment horizontal="center" vertical="center" wrapText="1"/>
    </xf>
    <xf numFmtId="0" fontId="14" fillId="9" borderId="0" xfId="0" applyFont="1" applyFill="1" applyAlignment="1">
      <alignment vertical="center"/>
    </xf>
    <xf numFmtId="0" fontId="1" fillId="9" borderId="0" xfId="0" applyFont="1" applyFill="1" applyAlignment="1">
      <alignment horizontal="left" vertical="center"/>
    </xf>
    <xf numFmtId="0" fontId="6" fillId="9" borderId="0" xfId="0" applyFont="1" applyFill="1" applyAlignment="1">
      <alignment vertical="top" wrapText="1"/>
    </xf>
    <xf numFmtId="0" fontId="15" fillId="0" borderId="0" xfId="0" applyFont="1" applyAlignment="1">
      <alignment vertical="center" wrapText="1"/>
    </xf>
    <xf numFmtId="0" fontId="19" fillId="0" borderId="0" xfId="0" applyFont="1" applyAlignment="1">
      <alignment horizontal="left" vertical="top" wrapText="1"/>
    </xf>
    <xf numFmtId="0" fontId="14" fillId="0" borderId="0" xfId="0" applyFont="1" applyAlignment="1">
      <alignment horizontal="left" vertical="center" wrapText="1"/>
    </xf>
    <xf numFmtId="0" fontId="11" fillId="9" borderId="0" xfId="0" applyFont="1" applyFill="1" applyAlignment="1">
      <alignment vertical="center"/>
    </xf>
    <xf numFmtId="165" fontId="11" fillId="0" borderId="0" xfId="1" applyNumberFormat="1" applyFont="1" applyAlignment="1">
      <alignment vertical="center"/>
    </xf>
    <xf numFmtId="0" fontId="10" fillId="0" borderId="0" xfId="0" applyFont="1" applyAlignment="1">
      <alignment vertical="center"/>
    </xf>
    <xf numFmtId="0" fontId="10" fillId="0" borderId="0" xfId="0" applyFont="1"/>
    <xf numFmtId="0" fontId="10" fillId="9" borderId="0" xfId="0" applyFont="1" applyFill="1"/>
    <xf numFmtId="0" fontId="10" fillId="0" borderId="0" xfId="0" applyFont="1" applyAlignment="1">
      <alignment horizontal="center" vertical="center"/>
    </xf>
    <xf numFmtId="0" fontId="10" fillId="0" borderId="0" xfId="0" applyFont="1" applyAlignment="1">
      <alignment horizontal="center"/>
    </xf>
    <xf numFmtId="9" fontId="10" fillId="0" borderId="0" xfId="3" applyFont="1" applyAlignment="1">
      <alignment horizontal="center"/>
    </xf>
    <xf numFmtId="0" fontId="24"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4" fontId="2" fillId="4" borderId="1" xfId="0" applyNumberFormat="1" applyFont="1" applyFill="1" applyBorder="1" applyAlignment="1">
      <alignment vertical="center"/>
    </xf>
    <xf numFmtId="2" fontId="28" fillId="15" borderId="0" xfId="0" applyNumberFormat="1" applyFont="1" applyFill="1" applyAlignment="1">
      <alignment horizontal="right" vertical="center"/>
    </xf>
    <xf numFmtId="0" fontId="28" fillId="15" borderId="0" xfId="0" applyFont="1" applyFill="1" applyAlignment="1">
      <alignment horizontal="right" vertical="center"/>
    </xf>
    <xf numFmtId="0" fontId="0" fillId="0" borderId="0" xfId="0" applyAlignment="1">
      <alignment horizontal="right"/>
    </xf>
    <xf numFmtId="0" fontId="24" fillId="0" borderId="0" xfId="0" applyFont="1"/>
    <xf numFmtId="0" fontId="25" fillId="0" borderId="0" xfId="0" applyFont="1"/>
    <xf numFmtId="0" fontId="0" fillId="17" borderId="0" xfId="0" applyFill="1"/>
    <xf numFmtId="0" fontId="34" fillId="17" borderId="0" xfId="0" applyFont="1" applyFill="1"/>
    <xf numFmtId="0" fontId="33" fillId="17" borderId="0" xfId="0" applyFont="1" applyFill="1" applyAlignment="1">
      <alignment vertical="center"/>
    </xf>
    <xf numFmtId="0" fontId="35" fillId="9" borderId="1" xfId="0" applyFont="1" applyFill="1" applyBorder="1" applyAlignment="1">
      <alignment horizontal="left" vertical="center"/>
    </xf>
    <xf numFmtId="0" fontId="35" fillId="19"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32" xfId="0" applyBorder="1"/>
    <xf numFmtId="0" fontId="0" fillId="0" borderId="33" xfId="0" applyBorder="1"/>
    <xf numFmtId="0" fontId="0" fillId="0" borderId="35" xfId="0" applyBorder="1"/>
    <xf numFmtId="0" fontId="0" fillId="0" borderId="37" xfId="0" applyBorder="1"/>
    <xf numFmtId="3" fontId="4" fillId="0" borderId="0" xfId="0" applyNumberFormat="1" applyFont="1" applyAlignment="1">
      <alignment vertical="center"/>
    </xf>
    <xf numFmtId="0" fontId="39" fillId="17" borderId="0" xfId="0" applyFont="1" applyFill="1"/>
    <xf numFmtId="0" fontId="40" fillId="17" borderId="0" xfId="0" applyFont="1" applyFill="1" applyAlignment="1">
      <alignment vertical="center"/>
    </xf>
    <xf numFmtId="0" fontId="40" fillId="17" borderId="0" xfId="0" applyFont="1" applyFill="1"/>
    <xf numFmtId="0" fontId="39" fillId="17" borderId="0" xfId="0" applyFont="1" applyFill="1" applyProtection="1">
      <protection locked="0"/>
    </xf>
    <xf numFmtId="0" fontId="0" fillId="0" borderId="0" xfId="0" applyAlignment="1">
      <alignment horizontal="center"/>
    </xf>
    <xf numFmtId="0" fontId="0" fillId="2" borderId="1" xfId="0" applyFill="1" applyBorder="1" applyAlignment="1">
      <alignment horizontal="center" vertical="center"/>
    </xf>
    <xf numFmtId="0" fontId="24" fillId="2" borderId="1" xfId="0" applyFont="1" applyFill="1" applyBorder="1" applyAlignment="1">
      <alignment horizontal="center" vertical="center"/>
    </xf>
    <xf numFmtId="0" fontId="0" fillId="18" borderId="34" xfId="0" applyFill="1" applyBorder="1" applyAlignment="1" applyProtection="1">
      <alignment horizontal="center"/>
      <protection locked="0"/>
    </xf>
    <xf numFmtId="0" fontId="34" fillId="0" borderId="0" xfId="0" applyFont="1"/>
    <xf numFmtId="0" fontId="44" fillId="17" borderId="0" xfId="0" applyFont="1" applyFill="1"/>
    <xf numFmtId="0" fontId="25" fillId="0" borderId="0" xfId="0" applyFont="1" applyAlignment="1">
      <alignment horizontal="center"/>
    </xf>
    <xf numFmtId="0" fontId="0" fillId="0" borderId="2" xfId="0" applyBorder="1"/>
    <xf numFmtId="0" fontId="24" fillId="0" borderId="3" xfId="0" applyFont="1" applyBorder="1" applyAlignment="1">
      <alignment vertical="center"/>
    </xf>
    <xf numFmtId="0" fontId="24" fillId="0" borderId="4" xfId="0" applyFont="1" applyBorder="1" applyAlignment="1">
      <alignment vertical="center"/>
    </xf>
    <xf numFmtId="0" fontId="0" fillId="0" borderId="5" xfId="0" applyBorder="1"/>
    <xf numFmtId="0" fontId="24" fillId="0" borderId="6" xfId="0" applyFont="1" applyBorder="1" applyAlignment="1">
      <alignment vertical="center"/>
    </xf>
    <xf numFmtId="0" fontId="0" fillId="0" borderId="7" xfId="0" applyBorder="1"/>
    <xf numFmtId="0" fontId="24" fillId="0" borderId="8" xfId="0" applyFont="1" applyBorder="1" applyAlignment="1">
      <alignment vertical="center"/>
    </xf>
    <xf numFmtId="0" fontId="24" fillId="0" borderId="9" xfId="0" applyFont="1" applyBorder="1" applyAlignment="1">
      <alignment vertical="center"/>
    </xf>
    <xf numFmtId="0" fontId="24" fillId="0" borderId="11" xfId="0" applyFont="1" applyBorder="1" applyAlignment="1">
      <alignment vertical="center"/>
    </xf>
    <xf numFmtId="0" fontId="24" fillId="0" borderId="14" xfId="0" applyFont="1" applyBorder="1" applyAlignment="1">
      <alignment vertical="center"/>
    </xf>
    <xf numFmtId="0" fontId="24" fillId="0" borderId="0" xfId="0" applyFont="1" applyAlignment="1">
      <alignment horizontal="left" vertical="center"/>
    </xf>
    <xf numFmtId="0" fontId="39" fillId="20" borderId="0" xfId="0" applyFont="1" applyFill="1"/>
    <xf numFmtId="0" fontId="40" fillId="20" borderId="0" xfId="0" applyFont="1" applyFill="1" applyAlignment="1">
      <alignment vertical="center"/>
    </xf>
    <xf numFmtId="0" fontId="39" fillId="20" borderId="0" xfId="0" applyFont="1" applyFill="1" applyAlignment="1">
      <alignment horizontal="center" vertical="center"/>
    </xf>
    <xf numFmtId="0" fontId="27" fillId="13" borderId="0" xfId="4" applyFill="1" applyAlignment="1">
      <alignment horizontal="center" vertical="center"/>
    </xf>
    <xf numFmtId="0" fontId="0" fillId="8" borderId="0" xfId="0" applyFill="1"/>
    <xf numFmtId="0" fontId="25" fillId="0" borderId="0" xfId="0" applyFont="1" applyAlignment="1">
      <alignment horizontal="center" vertical="center"/>
    </xf>
    <xf numFmtId="0" fontId="0" fillId="0" borderId="0" xfId="0" applyAlignment="1" applyProtection="1">
      <alignment horizontal="left" vertical="center"/>
      <protection locked="0"/>
    </xf>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center" vertical="center"/>
    </xf>
    <xf numFmtId="0" fontId="13" fillId="10" borderId="10" xfId="0" applyFont="1" applyFill="1" applyBorder="1"/>
    <xf numFmtId="0" fontId="13" fillId="10" borderId="11" xfId="0" applyFont="1" applyFill="1" applyBorder="1"/>
    <xf numFmtId="0" fontId="13" fillId="10" borderId="12" xfId="0" applyFont="1" applyFill="1" applyBorder="1"/>
    <xf numFmtId="0" fontId="13" fillId="10" borderId="16" xfId="0" applyFont="1" applyFill="1" applyBorder="1"/>
    <xf numFmtId="0" fontId="13" fillId="10" borderId="0" xfId="0" applyFont="1" applyFill="1"/>
    <xf numFmtId="0" fontId="13" fillId="10" borderId="17" xfId="0" applyFont="1" applyFill="1" applyBorder="1"/>
    <xf numFmtId="0" fontId="13" fillId="0" borderId="0" xfId="0" applyFont="1"/>
    <xf numFmtId="0" fontId="13" fillId="8" borderId="0" xfId="0" applyFont="1" applyFill="1"/>
    <xf numFmtId="0" fontId="6" fillId="0" borderId="0" xfId="0" applyFont="1"/>
    <xf numFmtId="0" fontId="13" fillId="0" borderId="0" xfId="0" applyFont="1" applyAlignment="1">
      <alignment horizontal="center"/>
    </xf>
    <xf numFmtId="0" fontId="52" fillId="0" borderId="0" xfId="0" applyFont="1"/>
    <xf numFmtId="0" fontId="53" fillId="0" borderId="0" xfId="0" applyFont="1"/>
    <xf numFmtId="0" fontId="52" fillId="8" borderId="0" xfId="0" applyFont="1" applyFill="1"/>
    <xf numFmtId="0" fontId="54" fillId="0" borderId="0" xfId="0" applyFont="1"/>
    <xf numFmtId="0" fontId="55" fillId="0" borderId="0" xfId="0" applyFont="1"/>
    <xf numFmtId="0" fontId="55" fillId="8" borderId="0" xfId="0" applyFont="1" applyFill="1"/>
    <xf numFmtId="0" fontId="52" fillId="8" borderId="0" xfId="0" applyFont="1" applyFill="1" applyAlignment="1">
      <alignment horizontal="left" vertical="center"/>
    </xf>
    <xf numFmtId="0" fontId="13" fillId="10" borderId="13" xfId="0" applyFont="1" applyFill="1" applyBorder="1"/>
    <xf numFmtId="0" fontId="13" fillId="10" borderId="14" xfId="0" applyFont="1" applyFill="1" applyBorder="1"/>
    <xf numFmtId="0" fontId="13" fillId="10" borderId="15" xfId="0" applyFont="1" applyFill="1" applyBorder="1"/>
    <xf numFmtId="0" fontId="13" fillId="8" borderId="0" xfId="0" applyFont="1" applyFill="1" applyAlignment="1">
      <alignment horizontal="left"/>
    </xf>
    <xf numFmtId="0" fontId="1" fillId="18" borderId="114" xfId="0" applyFont="1" applyFill="1" applyBorder="1" applyAlignment="1">
      <alignment horizontal="left" vertical="center"/>
    </xf>
    <xf numFmtId="0" fontId="2" fillId="4" borderId="115" xfId="0" applyFont="1" applyFill="1" applyBorder="1" applyAlignment="1">
      <alignment vertical="center"/>
    </xf>
    <xf numFmtId="0" fontId="2" fillId="4" borderId="116" xfId="0" applyFont="1" applyFill="1" applyBorder="1" applyAlignment="1">
      <alignment vertical="center"/>
    </xf>
    <xf numFmtId="0" fontId="2" fillId="4" borderId="117" xfId="0" applyFont="1" applyFill="1" applyBorder="1" applyAlignment="1">
      <alignment vertical="center"/>
    </xf>
    <xf numFmtId="0" fontId="2" fillId="4" borderId="118" xfId="0" applyFont="1" applyFill="1" applyBorder="1" applyAlignment="1">
      <alignment vertical="center"/>
    </xf>
    <xf numFmtId="0" fontId="2" fillId="4" borderId="119" xfId="0" applyFont="1" applyFill="1" applyBorder="1" applyAlignment="1">
      <alignment vertical="center"/>
    </xf>
    <xf numFmtId="0" fontId="39" fillId="20" borderId="0" xfId="0" applyFont="1" applyFill="1" applyAlignment="1">
      <alignment vertical="center"/>
    </xf>
    <xf numFmtId="0" fontId="34" fillId="0" borderId="0" xfId="0" applyFont="1" applyAlignment="1">
      <alignment horizontal="center"/>
    </xf>
    <xf numFmtId="0" fontId="34" fillId="8" borderId="0" xfId="0" applyFont="1" applyFill="1" applyAlignment="1">
      <alignment horizontal="center"/>
    </xf>
    <xf numFmtId="0" fontId="34" fillId="8" borderId="0" xfId="0" applyFont="1" applyFill="1"/>
    <xf numFmtId="0" fontId="33" fillId="8" borderId="0" xfId="0" applyFont="1" applyFill="1" applyAlignment="1">
      <alignment vertical="center"/>
    </xf>
    <xf numFmtId="0" fontId="34" fillId="0" borderId="0" xfId="0" applyFont="1" applyAlignment="1">
      <alignment vertical="center"/>
    </xf>
    <xf numFmtId="0" fontId="24"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7" fillId="0" borderId="6" xfId="0" applyFont="1" applyBorder="1" applyAlignment="1">
      <alignment vertical="center"/>
    </xf>
    <xf numFmtId="0" fontId="37" fillId="0" borderId="9" xfId="0" applyFont="1" applyBorder="1" applyAlignment="1">
      <alignment vertical="center"/>
    </xf>
    <xf numFmtId="0" fontId="29" fillId="0" borderId="0" xfId="0" applyFont="1"/>
    <xf numFmtId="0" fontId="29" fillId="0" borderId="0" xfId="0" applyFont="1" applyAlignment="1">
      <alignment vertical="center" textRotation="90" wrapText="1"/>
    </xf>
    <xf numFmtId="0" fontId="29" fillId="0" borderId="0" xfId="0" applyFont="1" applyAlignment="1">
      <alignment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left"/>
    </xf>
    <xf numFmtId="164" fontId="58" fillId="0" borderId="0" xfId="1" applyFont="1"/>
    <xf numFmtId="0" fontId="29" fillId="0" borderId="0" xfId="0" applyFont="1" applyAlignment="1">
      <alignment vertical="center" wrapText="1"/>
    </xf>
    <xf numFmtId="0" fontId="58" fillId="0" borderId="0" xfId="0" applyFont="1"/>
    <xf numFmtId="0" fontId="43" fillId="10" borderId="3" xfId="0" applyFont="1" applyFill="1" applyBorder="1" applyAlignment="1">
      <alignment vertical="center"/>
    </xf>
    <xf numFmtId="0" fontId="37" fillId="10" borderId="4" xfId="0" applyFont="1" applyFill="1" applyBorder="1" applyAlignment="1">
      <alignment vertical="center"/>
    </xf>
    <xf numFmtId="0" fontId="43" fillId="10" borderId="0" xfId="0" applyFont="1" applyFill="1" applyAlignment="1">
      <alignment vertical="center"/>
    </xf>
    <xf numFmtId="0" fontId="37" fillId="10" borderId="6" xfId="0" applyFont="1" applyFill="1" applyBorder="1" applyAlignment="1">
      <alignment vertical="center"/>
    </xf>
    <xf numFmtId="0" fontId="43" fillId="10" borderId="8" xfId="0" applyFont="1" applyFill="1" applyBorder="1" applyAlignment="1">
      <alignment vertical="center"/>
    </xf>
    <xf numFmtId="0" fontId="37" fillId="10" borderId="9" xfId="0" applyFont="1" applyFill="1" applyBorder="1" applyAlignment="1">
      <alignment vertical="center"/>
    </xf>
    <xf numFmtId="0" fontId="62" fillId="17" borderId="0" xfId="0" applyFont="1" applyFill="1"/>
    <xf numFmtId="0" fontId="61" fillId="17" borderId="0" xfId="0" applyFont="1" applyFill="1"/>
    <xf numFmtId="0" fontId="63" fillId="0" borderId="0" xfId="0" applyFont="1"/>
    <xf numFmtId="0" fontId="64" fillId="0" borderId="0" xfId="0" applyFont="1"/>
    <xf numFmtId="0" fontId="56" fillId="0" borderId="0" xfId="0" applyFont="1"/>
    <xf numFmtId="0" fontId="56" fillId="8" borderId="0" xfId="0" applyFont="1" applyFill="1"/>
    <xf numFmtId="0" fontId="1" fillId="0" borderId="0" xfId="0" applyFont="1" applyAlignment="1">
      <alignment horizontal="center" vertical="center"/>
    </xf>
    <xf numFmtId="0" fontId="2" fillId="4" borderId="124" xfId="0" applyFont="1" applyFill="1" applyBorder="1" applyAlignment="1">
      <alignment vertical="center"/>
    </xf>
    <xf numFmtId="0" fontId="2" fillId="4" borderId="47" xfId="0" applyFont="1" applyFill="1" applyBorder="1" applyAlignment="1">
      <alignment vertical="center"/>
    </xf>
    <xf numFmtId="0" fontId="2" fillId="4" borderId="48" xfId="0" applyFont="1" applyFill="1" applyBorder="1" applyAlignment="1">
      <alignment vertical="center"/>
    </xf>
    <xf numFmtId="0" fontId="1" fillId="6" borderId="49" xfId="0" applyFont="1" applyFill="1" applyBorder="1" applyAlignment="1">
      <alignment horizontal="center" vertical="center"/>
    </xf>
    <xf numFmtId="0" fontId="2" fillId="4" borderId="50" xfId="0" applyFont="1" applyFill="1" applyBorder="1" applyAlignment="1">
      <alignment vertical="center"/>
    </xf>
    <xf numFmtId="0" fontId="2" fillId="4" borderId="37" xfId="0" applyFont="1" applyFill="1" applyBorder="1" applyAlignment="1">
      <alignment vertical="center"/>
    </xf>
    <xf numFmtId="0" fontId="1" fillId="0" borderId="51" xfId="0" applyFont="1" applyBorder="1" applyAlignment="1">
      <alignment horizontal="center" vertical="center"/>
    </xf>
    <xf numFmtId="0" fontId="2" fillId="4" borderId="52" xfId="0" applyFont="1" applyFill="1" applyBorder="1" applyAlignment="1">
      <alignment vertical="center"/>
    </xf>
    <xf numFmtId="0" fontId="2" fillId="4" borderId="53" xfId="0" applyFont="1" applyFill="1" applyBorder="1" applyAlignment="1">
      <alignment vertical="center"/>
    </xf>
    <xf numFmtId="0" fontId="1" fillId="6" borderId="54" xfId="0" applyFont="1" applyFill="1" applyBorder="1" applyAlignment="1">
      <alignment horizontal="center" vertical="center"/>
    </xf>
    <xf numFmtId="0" fontId="1" fillId="0" borderId="54" xfId="0" applyFont="1" applyBorder="1" applyAlignment="1">
      <alignment horizontal="center" vertical="center"/>
    </xf>
    <xf numFmtId="0" fontId="2" fillId="4" borderId="125" xfId="0" applyFont="1" applyFill="1" applyBorder="1" applyAlignment="1">
      <alignment vertical="center"/>
    </xf>
    <xf numFmtId="0" fontId="2" fillId="4" borderId="126" xfId="0" applyFont="1" applyFill="1" applyBorder="1" applyAlignment="1">
      <alignment vertical="center"/>
    </xf>
    <xf numFmtId="0" fontId="1" fillId="6" borderId="127" xfId="0" applyFont="1" applyFill="1" applyBorder="1" applyAlignment="1">
      <alignment horizontal="center" vertical="center"/>
    </xf>
    <xf numFmtId="0" fontId="39" fillId="17" borderId="0" xfId="0" applyFont="1" applyFill="1" applyProtection="1"/>
    <xf numFmtId="0" fontId="34" fillId="17" borderId="0" xfId="0" applyFont="1" applyFill="1" applyProtection="1"/>
    <xf numFmtId="0" fontId="0" fillId="0" borderId="0" xfId="0" applyProtection="1"/>
    <xf numFmtId="0" fontId="38" fillId="17" borderId="0" xfId="0" applyFont="1" applyFill="1" applyProtection="1"/>
    <xf numFmtId="0" fontId="24" fillId="0" borderId="0" xfId="0" applyFont="1" applyAlignment="1" applyProtection="1">
      <alignment vertical="center"/>
    </xf>
    <xf numFmtId="0" fontId="40" fillId="17" borderId="0" xfId="0" applyFont="1" applyFill="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39" fillId="17" borderId="0" xfId="0" applyFont="1" applyFill="1" applyAlignment="1" applyProtection="1">
      <alignment vertical="center"/>
    </xf>
    <xf numFmtId="0" fontId="4" fillId="0" borderId="0" xfId="0" applyFont="1" applyProtection="1"/>
    <xf numFmtId="0" fontId="4" fillId="0" borderId="8" xfId="0" applyFont="1" applyBorder="1" applyProtection="1"/>
    <xf numFmtId="0" fontId="4" fillId="0" borderId="3" xfId="0" applyFont="1" applyFill="1" applyBorder="1" applyProtection="1"/>
    <xf numFmtId="0" fontId="4" fillId="0" borderId="0" xfId="0" applyFont="1" applyAlignment="1" applyProtection="1">
      <alignment vertical="center"/>
    </xf>
    <xf numFmtId="0" fontId="4" fillId="0" borderId="0" xfId="0" applyFont="1" applyFill="1" applyBorder="1" applyProtection="1"/>
    <xf numFmtId="0" fontId="4" fillId="0" borderId="8" xfId="0" applyFont="1" applyBorder="1" applyAlignment="1" applyProtection="1">
      <alignment vertical="center"/>
    </xf>
    <xf numFmtId="0" fontId="0" fillId="17" borderId="0" xfId="0" applyFill="1" applyProtection="1"/>
    <xf numFmtId="0" fontId="39" fillId="0" borderId="0" xfId="0" applyFont="1" applyProtection="1"/>
    <xf numFmtId="0" fontId="35" fillId="19" borderId="114" xfId="0" applyFont="1" applyFill="1" applyBorder="1" applyAlignment="1">
      <alignment horizontal="left" vertical="center"/>
    </xf>
    <xf numFmtId="0" fontId="2" fillId="4" borderId="49" xfId="0" applyFont="1" applyFill="1" applyBorder="1" applyAlignment="1">
      <alignment vertical="center"/>
    </xf>
    <xf numFmtId="0" fontId="2" fillId="4" borderId="54" xfId="0" applyFont="1" applyFill="1" applyBorder="1" applyAlignment="1">
      <alignment vertical="center"/>
    </xf>
    <xf numFmtId="0" fontId="2" fillId="4" borderId="51"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3" fontId="2" fillId="4" borderId="51" xfId="0" applyNumberFormat="1" applyFont="1" applyFill="1" applyBorder="1" applyAlignment="1">
      <alignment vertical="center"/>
    </xf>
    <xf numFmtId="0" fontId="2" fillId="5" borderId="52" xfId="0" applyFont="1" applyFill="1" applyBorder="1" applyAlignment="1">
      <alignment vertical="center"/>
    </xf>
    <xf numFmtId="0" fontId="1" fillId="20" borderId="114" xfId="0" applyFont="1" applyFill="1" applyBorder="1" applyAlignment="1">
      <alignment horizontal="left" vertical="center"/>
    </xf>
    <xf numFmtId="0" fontId="1" fillId="16" borderId="114" xfId="0" applyFont="1" applyFill="1" applyBorder="1" applyAlignment="1">
      <alignment horizontal="left" vertical="center"/>
    </xf>
    <xf numFmtId="44" fontId="2" fillId="4" borderId="49" xfId="0" applyNumberFormat="1" applyFont="1" applyFill="1" applyBorder="1" applyAlignment="1">
      <alignment vertical="center"/>
    </xf>
    <xf numFmtId="44" fontId="2" fillId="4" borderId="51" xfId="0" applyNumberFormat="1" applyFont="1" applyFill="1" applyBorder="1" applyAlignment="1">
      <alignment vertical="center"/>
    </xf>
    <xf numFmtId="44" fontId="2" fillId="4" borderId="54" xfId="0" applyNumberFormat="1" applyFont="1" applyFill="1" applyBorder="1" applyAlignment="1">
      <alignment vertical="center"/>
    </xf>
    <xf numFmtId="3" fontId="2" fillId="4" borderId="49" xfId="0" applyNumberFormat="1" applyFont="1" applyFill="1" applyBorder="1" applyAlignment="1">
      <alignment vertical="center"/>
    </xf>
    <xf numFmtId="3" fontId="2" fillId="4" borderId="54" xfId="0" applyNumberFormat="1" applyFont="1" applyFill="1" applyBorder="1" applyAlignment="1">
      <alignment vertical="center"/>
    </xf>
    <xf numFmtId="0" fontId="31" fillId="0" borderId="0" xfId="0" applyFont="1" applyProtection="1"/>
    <xf numFmtId="0" fontId="24" fillId="0" borderId="0" xfId="0" applyFont="1" applyProtection="1"/>
    <xf numFmtId="0" fontId="32" fillId="0" borderId="0" xfId="0" applyFont="1" applyProtection="1"/>
    <xf numFmtId="0" fontId="34" fillId="8" borderId="0" xfId="0" applyFont="1" applyFill="1" applyBorder="1" applyProtection="1"/>
    <xf numFmtId="0" fontId="65" fillId="8" borderId="0" xfId="0" applyFont="1" applyFill="1" applyBorder="1" applyProtection="1"/>
    <xf numFmtId="0" fontId="31" fillId="0" borderId="0" xfId="0" applyFont="1" applyAlignment="1" applyProtection="1">
      <alignment horizontal="center" vertical="center"/>
    </xf>
    <xf numFmtId="0" fontId="24" fillId="17" borderId="0" xfId="0" applyFont="1" applyFill="1" applyAlignment="1" applyProtection="1">
      <alignment vertical="center"/>
    </xf>
    <xf numFmtId="0" fontId="0" fillId="17" borderId="0" xfId="0" applyFill="1" applyAlignment="1" applyProtection="1">
      <alignment vertical="center"/>
    </xf>
    <xf numFmtId="0" fontId="0" fillId="0" borderId="0" xfId="0"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vertical="top"/>
    </xf>
    <xf numFmtId="0" fontId="4" fillId="11" borderId="38" xfId="0" applyFont="1" applyFill="1" applyBorder="1" applyAlignment="1">
      <alignment vertical="center"/>
    </xf>
    <xf numFmtId="0" fontId="4" fillId="11" borderId="27" xfId="0" applyFont="1" applyFill="1" applyBorder="1" applyAlignment="1">
      <alignment vertical="center"/>
    </xf>
    <xf numFmtId="0" fontId="4" fillId="11" borderId="35" xfId="0" applyFont="1" applyFill="1" applyBorder="1" applyAlignment="1">
      <alignment vertical="center"/>
    </xf>
    <xf numFmtId="44" fontId="22" fillId="11" borderId="37" xfId="2" applyFont="1" applyFill="1" applyBorder="1" applyAlignment="1">
      <alignment shrinkToFit="1"/>
    </xf>
    <xf numFmtId="9" fontId="22" fillId="11" borderId="37" xfId="3" applyFont="1" applyFill="1" applyBorder="1" applyAlignment="1">
      <alignment horizontal="center"/>
    </xf>
    <xf numFmtId="44" fontId="22" fillId="11" borderId="37" xfId="2" applyFont="1" applyFill="1" applyBorder="1"/>
    <xf numFmtId="0" fontId="20" fillId="0" borderId="38" xfId="0" applyFont="1" applyBorder="1" applyAlignment="1">
      <alignment horizontal="left" vertical="center"/>
    </xf>
    <xf numFmtId="0" fontId="20" fillId="0" borderId="27" xfId="0" applyFont="1" applyBorder="1" applyAlignment="1">
      <alignment horizontal="left" vertical="center"/>
    </xf>
    <xf numFmtId="0" fontId="20" fillId="0" borderId="35" xfId="0" applyFont="1" applyBorder="1" applyAlignment="1">
      <alignment horizontal="left" vertical="center"/>
    </xf>
    <xf numFmtId="44" fontId="20" fillId="0" borderId="37" xfId="2" applyFont="1" applyBorder="1"/>
    <xf numFmtId="9" fontId="20" fillId="0" borderId="37" xfId="3" applyFont="1" applyBorder="1" applyAlignment="1">
      <alignment horizontal="center"/>
    </xf>
    <xf numFmtId="0" fontId="20" fillId="11" borderId="38" xfId="0" applyFont="1" applyFill="1" applyBorder="1" applyAlignment="1">
      <alignment horizontal="left" vertical="center"/>
    </xf>
    <xf numFmtId="0" fontId="20" fillId="11" borderId="27" xfId="0" applyFont="1" applyFill="1" applyBorder="1" applyAlignment="1">
      <alignment horizontal="left" vertical="center"/>
    </xf>
    <xf numFmtId="0" fontId="20" fillId="11" borderId="35" xfId="0" applyFont="1" applyFill="1" applyBorder="1" applyAlignment="1">
      <alignment horizontal="left" vertical="center"/>
    </xf>
    <xf numFmtId="44" fontId="20" fillId="11" borderId="37" xfId="2" applyFont="1" applyFill="1" applyBorder="1"/>
    <xf numFmtId="9" fontId="20" fillId="11" borderId="37" xfId="3" applyFont="1" applyFill="1" applyBorder="1" applyAlignment="1">
      <alignment horizontal="center"/>
    </xf>
    <xf numFmtId="0" fontId="1" fillId="0" borderId="0" xfId="0" applyFont="1" applyAlignment="1">
      <alignment horizontal="center" vertical="center"/>
    </xf>
    <xf numFmtId="0" fontId="19" fillId="0" borderId="0" xfId="0" applyFont="1" applyAlignment="1">
      <alignment horizontal="left" vertical="top" wrapText="1"/>
    </xf>
    <xf numFmtId="0" fontId="23" fillId="12" borderId="31" xfId="0" applyFont="1" applyFill="1" applyBorder="1" applyAlignment="1">
      <alignment horizontal="center" vertical="center"/>
    </xf>
    <xf numFmtId="0" fontId="23" fillId="12" borderId="0" xfId="0" applyFont="1" applyFill="1" applyAlignment="1">
      <alignment horizontal="center" vertical="center"/>
    </xf>
    <xf numFmtId="0" fontId="23" fillId="12" borderId="29" xfId="0" applyFont="1" applyFill="1" applyBorder="1" applyAlignment="1">
      <alignment horizontal="center" vertical="center"/>
    </xf>
    <xf numFmtId="0" fontId="23" fillId="12" borderId="34" xfId="0" applyFont="1" applyFill="1" applyBorder="1" applyAlignment="1">
      <alignment horizontal="center" vertical="center"/>
    </xf>
    <xf numFmtId="0" fontId="23" fillId="12" borderId="26"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0" xfId="0" applyFont="1" applyFill="1" applyBorder="1" applyAlignment="1">
      <alignment horizontal="center"/>
    </xf>
    <xf numFmtId="0" fontId="23" fillId="12" borderId="33" xfId="0" applyFont="1" applyFill="1" applyBorder="1" applyAlignment="1">
      <alignment horizontal="center"/>
    </xf>
    <xf numFmtId="0" fontId="10"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center"/>
    </xf>
    <xf numFmtId="0" fontId="10" fillId="0" borderId="32" xfId="0" applyFont="1" applyBorder="1" applyAlignment="1">
      <alignment horizontal="center" vertical="center"/>
    </xf>
    <xf numFmtId="0" fontId="22" fillId="0" borderId="38" xfId="0" applyFont="1" applyBorder="1" applyAlignment="1">
      <alignment vertical="center"/>
    </xf>
    <xf numFmtId="0" fontId="22" fillId="0" borderId="27" xfId="0" applyFont="1" applyBorder="1" applyAlignment="1">
      <alignment vertical="center"/>
    </xf>
    <xf numFmtId="0" fontId="22" fillId="0" borderId="35" xfId="0" applyFont="1" applyBorder="1" applyAlignment="1">
      <alignment vertical="center"/>
    </xf>
    <xf numFmtId="44" fontId="10" fillId="0" borderId="37" xfId="2" applyFont="1" applyBorder="1"/>
    <xf numFmtId="0" fontId="10" fillId="0" borderId="38" xfId="0" applyFont="1" applyBorder="1"/>
    <xf numFmtId="0" fontId="10" fillId="0" borderId="35" xfId="0" applyFont="1" applyBorder="1"/>
    <xf numFmtId="44" fontId="22" fillId="0" borderId="37" xfId="2" applyFont="1" applyBorder="1"/>
    <xf numFmtId="0" fontId="10" fillId="0" borderId="35" xfId="0" applyFont="1" applyBorder="1" applyAlignment="1">
      <alignment horizontal="center" vertical="center"/>
    </xf>
    <xf numFmtId="0" fontId="10" fillId="0" borderId="37" xfId="0" applyFont="1" applyBorder="1" applyAlignment="1">
      <alignment horizontal="center" vertical="center"/>
    </xf>
    <xf numFmtId="0" fontId="10" fillId="11" borderId="38" xfId="0" applyFont="1" applyFill="1" applyBorder="1" applyAlignment="1">
      <alignment vertical="center"/>
    </xf>
    <xf numFmtId="0" fontId="10" fillId="11" borderId="27" xfId="0" applyFont="1" applyFill="1" applyBorder="1" applyAlignment="1">
      <alignment vertical="center"/>
    </xf>
    <xf numFmtId="0" fontId="10" fillId="11" borderId="35" xfId="0" applyFont="1" applyFill="1" applyBorder="1" applyAlignment="1">
      <alignment vertical="center"/>
    </xf>
    <xf numFmtId="44" fontId="10" fillId="11" borderId="37" xfId="2" applyFont="1" applyFill="1" applyBorder="1"/>
    <xf numFmtId="0" fontId="10" fillId="11" borderId="38" xfId="0" applyFont="1" applyFill="1" applyBorder="1"/>
    <xf numFmtId="0" fontId="10" fillId="11" borderId="35" xfId="0" applyFont="1" applyFill="1" applyBorder="1"/>
    <xf numFmtId="0" fontId="10" fillId="11" borderId="35" xfId="0" applyFont="1" applyFill="1" applyBorder="1" applyAlignment="1">
      <alignment horizontal="center" vertical="center"/>
    </xf>
    <xf numFmtId="0" fontId="10" fillId="11" borderId="37" xfId="0" applyFont="1" applyFill="1" applyBorder="1" applyAlignment="1">
      <alignment horizontal="center" vertical="center"/>
    </xf>
    <xf numFmtId="0" fontId="10" fillId="0" borderId="38" xfId="0" applyFont="1" applyBorder="1" applyAlignment="1">
      <alignment vertical="center"/>
    </xf>
    <xf numFmtId="0" fontId="10" fillId="0" borderId="27" xfId="0" applyFont="1" applyBorder="1" applyAlignment="1">
      <alignment vertical="center"/>
    </xf>
    <xf numFmtId="0" fontId="10" fillId="0" borderId="35" xfId="0" applyFont="1" applyBorder="1" applyAlignment="1">
      <alignment vertical="center"/>
    </xf>
    <xf numFmtId="0" fontId="23" fillId="12" borderId="30" xfId="0" applyFont="1" applyFill="1" applyBorder="1" applyAlignment="1">
      <alignment horizontal="center" vertical="center"/>
    </xf>
    <xf numFmtId="0" fontId="23" fillId="12" borderId="33" xfId="0" applyFont="1" applyFill="1" applyBorder="1" applyAlignment="1">
      <alignment horizontal="center" vertical="center"/>
    </xf>
    <xf numFmtId="0" fontId="23" fillId="12" borderId="34" xfId="0" applyFont="1" applyFill="1" applyBorder="1" applyAlignment="1">
      <alignment horizontal="center"/>
    </xf>
    <xf numFmtId="0" fontId="23" fillId="12" borderId="32" xfId="0" applyFont="1" applyFill="1" applyBorder="1" applyAlignment="1">
      <alignment horizontal="center"/>
    </xf>
    <xf numFmtId="0" fontId="23" fillId="12" borderId="38" xfId="0" applyFont="1" applyFill="1" applyBorder="1" applyAlignment="1">
      <alignment horizontal="center"/>
    </xf>
    <xf numFmtId="0" fontId="23" fillId="12" borderId="35" xfId="0" applyFont="1" applyFill="1" applyBorder="1" applyAlignment="1">
      <alignment horizontal="center"/>
    </xf>
    <xf numFmtId="0" fontId="21" fillId="7" borderId="0" xfId="0" applyFont="1" applyFill="1" applyAlignment="1">
      <alignment horizontal="center" vertical="center" wrapText="1"/>
    </xf>
    <xf numFmtId="0" fontId="6" fillId="0" borderId="0" xfId="0" applyFont="1" applyAlignment="1">
      <alignment horizontal="left" vertical="center"/>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6" xfId="0" applyFont="1" applyBorder="1" applyAlignment="1">
      <alignment horizontal="left" vertical="top" wrapText="1"/>
    </xf>
    <xf numFmtId="0" fontId="20" fillId="0" borderId="0" xfId="0" applyFont="1" applyAlignment="1">
      <alignment horizontal="left" vertical="top" wrapText="1"/>
    </xf>
    <xf numFmtId="0" fontId="20" fillId="0" borderId="17"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3" fillId="0" borderId="0" xfId="0" applyFont="1" applyAlignment="1">
      <alignment horizontal="left" vertical="center" wrapText="1"/>
    </xf>
    <xf numFmtId="0" fontId="17" fillId="8" borderId="0" xfId="0" applyFont="1" applyFill="1" applyAlignment="1">
      <alignment horizontal="center" vertical="center"/>
    </xf>
    <xf numFmtId="0" fontId="12" fillId="10" borderId="0" xfId="0" applyFont="1" applyFill="1" applyAlignment="1">
      <alignment horizontal="left" vertical="top" wrapText="1"/>
    </xf>
    <xf numFmtId="0" fontId="3" fillId="0" borderId="0" xfId="0" applyFont="1" applyAlignment="1">
      <alignment horizontal="left" vertical="center" shrinkToFit="1"/>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11" fillId="3" borderId="10" xfId="0" applyFont="1" applyFill="1" applyBorder="1" applyAlignment="1">
      <alignment horizontal="left" vertical="center"/>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165" fontId="11" fillId="0" borderId="10" xfId="1" applyNumberFormat="1" applyFont="1" applyBorder="1" applyAlignment="1">
      <alignment horizontal="center" vertical="center"/>
    </xf>
    <xf numFmtId="165" fontId="11" fillId="0" borderId="11" xfId="1" applyNumberFormat="1" applyFont="1" applyBorder="1" applyAlignment="1">
      <alignment horizontal="center" vertical="center"/>
    </xf>
    <xf numFmtId="165" fontId="11" fillId="0" borderId="12" xfId="1" applyNumberFormat="1" applyFont="1" applyBorder="1" applyAlignment="1">
      <alignment horizontal="center" vertical="center"/>
    </xf>
    <xf numFmtId="165" fontId="11" fillId="0" borderId="13" xfId="1" applyNumberFormat="1" applyFont="1" applyBorder="1" applyAlignment="1">
      <alignment horizontal="center" vertical="center"/>
    </xf>
    <xf numFmtId="165" fontId="11" fillId="0" borderId="14" xfId="1" applyNumberFormat="1" applyFont="1" applyBorder="1" applyAlignment="1">
      <alignment horizontal="center" vertical="center"/>
    </xf>
    <xf numFmtId="165" fontId="11" fillId="0" borderId="15" xfId="1" applyNumberFormat="1" applyFont="1" applyBorder="1" applyAlignment="1">
      <alignment horizontal="center" vertical="center"/>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1" fillId="0" borderId="0" xfId="0" applyFont="1" applyAlignment="1">
      <alignment horizont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7" fillId="0" borderId="10" xfId="0" applyFont="1" applyBorder="1" applyAlignment="1">
      <alignment horizontal="left" vertical="top" wrapText="1" shrinkToFit="1"/>
    </xf>
    <xf numFmtId="0" fontId="7" fillId="0" borderId="11" xfId="0" applyFont="1" applyBorder="1" applyAlignment="1">
      <alignment horizontal="left" vertical="top" wrapText="1" shrinkToFit="1"/>
    </xf>
    <xf numFmtId="0" fontId="7" fillId="0" borderId="12" xfId="0" applyFont="1" applyBorder="1" applyAlignment="1">
      <alignment horizontal="left" vertical="top" wrapText="1" shrinkToFit="1"/>
    </xf>
    <xf numFmtId="0" fontId="7" fillId="0" borderId="16" xfId="0" applyFont="1" applyBorder="1" applyAlignment="1">
      <alignment horizontal="left" vertical="top" wrapText="1" shrinkToFit="1"/>
    </xf>
    <xf numFmtId="0" fontId="7" fillId="0" borderId="0" xfId="0" applyFont="1" applyAlignment="1">
      <alignment horizontal="left" vertical="top" wrapText="1" shrinkToFit="1"/>
    </xf>
    <xf numFmtId="0" fontId="7" fillId="0" borderId="17" xfId="0" applyFont="1" applyBorder="1" applyAlignment="1">
      <alignment horizontal="left" vertical="top" wrapText="1" shrinkToFit="1"/>
    </xf>
    <xf numFmtId="0" fontId="7" fillId="0" borderId="13" xfId="0" applyFont="1" applyBorder="1" applyAlignment="1">
      <alignment horizontal="left" vertical="top" wrapText="1" shrinkToFit="1"/>
    </xf>
    <xf numFmtId="0" fontId="7" fillId="0" borderId="14" xfId="0" applyFont="1" applyBorder="1" applyAlignment="1">
      <alignment horizontal="left" vertical="top" wrapText="1" shrinkToFit="1"/>
    </xf>
    <xf numFmtId="0" fontId="7" fillId="0" borderId="15" xfId="0" applyFont="1" applyBorder="1" applyAlignment="1">
      <alignment horizontal="left" vertical="top" wrapText="1" shrinkToFi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left" vertical="top" shrinkToFit="1"/>
    </xf>
    <xf numFmtId="0" fontId="7" fillId="0" borderId="11" xfId="0" applyFont="1" applyBorder="1" applyAlignment="1">
      <alignment horizontal="left" vertical="top" shrinkToFit="1"/>
    </xf>
    <xf numFmtId="0" fontId="7" fillId="0" borderId="12" xfId="0" applyFont="1" applyBorder="1" applyAlignment="1">
      <alignment horizontal="left" vertical="top" shrinkToFit="1"/>
    </xf>
    <xf numFmtId="0" fontId="7" fillId="0" borderId="13" xfId="0" applyFont="1" applyBorder="1" applyAlignment="1">
      <alignment horizontal="left" vertical="top" shrinkToFit="1"/>
    </xf>
    <xf numFmtId="0" fontId="7" fillId="0" borderId="14" xfId="0" applyFont="1" applyBorder="1" applyAlignment="1">
      <alignment horizontal="left" vertical="top" shrinkToFit="1"/>
    </xf>
    <xf numFmtId="0" fontId="7" fillId="0" borderId="15" xfId="0" applyFont="1" applyBorder="1" applyAlignment="1">
      <alignment horizontal="left" vertical="top" shrinkToFit="1"/>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52" fillId="0" borderId="0" xfId="0" applyFont="1" applyAlignment="1">
      <alignment wrapText="1"/>
    </xf>
    <xf numFmtId="0" fontId="52" fillId="0" borderId="0" xfId="0" quotePrefix="1" applyFont="1" applyAlignment="1">
      <alignment horizontal="justify" vertical="center"/>
    </xf>
    <xf numFmtId="0" fontId="51" fillId="8" borderId="11" xfId="0" applyFont="1" applyFill="1" applyBorder="1" applyAlignment="1">
      <alignment horizontal="center" vertical="center"/>
    </xf>
    <xf numFmtId="0" fontId="51" fillId="8" borderId="0" xfId="0" applyFont="1" applyFill="1" applyAlignment="1">
      <alignment horizontal="center" vertical="center"/>
    </xf>
    <xf numFmtId="0" fontId="52" fillId="0" borderId="0" xfId="0" applyFont="1" applyAlignment="1">
      <alignment horizontal="justify" vertical="center"/>
    </xf>
    <xf numFmtId="0" fontId="52" fillId="0" borderId="0" xfId="0" applyFont="1" applyAlignment="1">
      <alignment horizontal="center" vertical="center" wrapText="1"/>
    </xf>
    <xf numFmtId="0" fontId="0" fillId="0" borderId="0" xfId="0" applyAlignment="1">
      <alignment horizontal="center" vertical="center" wrapText="1"/>
    </xf>
    <xf numFmtId="0" fontId="56" fillId="0" borderId="0" xfId="0" applyFont="1" applyAlignment="1">
      <alignment horizontal="center"/>
    </xf>
    <xf numFmtId="0" fontId="25"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left" vertical="center"/>
    </xf>
    <xf numFmtId="0" fontId="24" fillId="0" borderId="0" xfId="0" applyFont="1" applyAlignment="1">
      <alignment horizontal="center" vertical="center"/>
    </xf>
    <xf numFmtId="0" fontId="0" fillId="3" borderId="50" xfId="0" applyFill="1" applyBorder="1" applyAlignment="1" applyProtection="1">
      <alignment horizontal="center" vertical="center"/>
      <protection locked="0"/>
    </xf>
    <xf numFmtId="0" fontId="0" fillId="3" borderId="37"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13"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14" fontId="26" fillId="14" borderId="40" xfId="0" applyNumberFormat="1" applyFont="1" applyFill="1" applyBorder="1" applyAlignment="1" applyProtection="1">
      <alignment horizontal="center" vertical="center"/>
      <protection locked="0"/>
    </xf>
    <xf numFmtId="0" fontId="26" fillId="14" borderId="40" xfId="0" applyFont="1" applyFill="1" applyBorder="1" applyAlignment="1" applyProtection="1">
      <alignment horizontal="center" vertical="center"/>
      <protection locked="0"/>
    </xf>
    <xf numFmtId="0" fontId="26" fillId="14" borderId="41" xfId="0" applyFont="1" applyFill="1" applyBorder="1" applyAlignment="1" applyProtection="1">
      <alignment horizontal="center" vertical="center"/>
      <protection locked="0"/>
    </xf>
    <xf numFmtId="0" fontId="26" fillId="14" borderId="43" xfId="0" applyFont="1" applyFill="1" applyBorder="1" applyAlignment="1" applyProtection="1">
      <alignment horizontal="center" vertical="center"/>
      <protection locked="0"/>
    </xf>
    <xf numFmtId="0" fontId="26" fillId="14" borderId="44" xfId="0" applyFont="1" applyFill="1" applyBorder="1" applyAlignment="1" applyProtection="1">
      <alignment horizontal="center" vertical="center"/>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24" fillId="0" borderId="8" xfId="0" applyFont="1" applyBorder="1" applyAlignment="1">
      <alignment horizontal="center" vertical="center"/>
    </xf>
    <xf numFmtId="0" fontId="0" fillId="3" borderId="40"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25" fillId="0" borderId="28" xfId="0" applyFont="1" applyBorder="1" applyAlignment="1">
      <alignment horizontal="center" vertical="center"/>
    </xf>
    <xf numFmtId="0" fontId="0" fillId="3" borderId="45"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27" fillId="3" borderId="40" xfId="4" applyFill="1" applyBorder="1" applyAlignment="1" applyProtection="1">
      <alignment horizontal="left" vertical="center"/>
      <protection locked="0"/>
    </xf>
    <xf numFmtId="1" fontId="0" fillId="3" borderId="45"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6"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166" fontId="0" fillId="3" borderId="45" xfId="0" applyNumberFormat="1" applyFill="1" applyBorder="1" applyAlignment="1" applyProtection="1">
      <alignment horizontal="left" vertical="center"/>
      <protection locked="0"/>
    </xf>
    <xf numFmtId="166" fontId="0" fillId="3" borderId="3" xfId="0" applyNumberFormat="1" applyFill="1" applyBorder="1" applyAlignment="1" applyProtection="1">
      <alignment horizontal="left" vertical="center"/>
      <protection locked="0"/>
    </xf>
    <xf numFmtId="166" fontId="0" fillId="3" borderId="4" xfId="0" applyNumberFormat="1" applyFill="1" applyBorder="1" applyAlignment="1" applyProtection="1">
      <alignment horizontal="left" vertical="center"/>
      <protection locked="0"/>
    </xf>
    <xf numFmtId="166" fontId="0" fillId="3" borderId="46" xfId="0" applyNumberFormat="1" applyFill="1" applyBorder="1" applyAlignment="1" applyProtection="1">
      <alignment horizontal="left" vertical="center"/>
      <protection locked="0"/>
    </xf>
    <xf numFmtId="166" fontId="0" fillId="3" borderId="8" xfId="0" applyNumberFormat="1" applyFill="1" applyBorder="1" applyAlignment="1" applyProtection="1">
      <alignment horizontal="left" vertical="center"/>
      <protection locked="0"/>
    </xf>
    <xf numFmtId="166" fontId="0" fillId="3" borderId="9" xfId="0" applyNumberFormat="1" applyFill="1" applyBorder="1" applyAlignment="1" applyProtection="1">
      <alignment horizontal="left" vertical="center"/>
      <protection locked="0"/>
    </xf>
    <xf numFmtId="0" fontId="22" fillId="0" borderId="19" xfId="0" applyFont="1" applyBorder="1" applyAlignment="1">
      <alignment horizontal="left" vertical="center"/>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0" xfId="0" applyFont="1" applyAlignment="1">
      <alignment horizontal="left" vertical="center"/>
    </xf>
    <xf numFmtId="0" fontId="22" fillId="0" borderId="23" xfId="0" applyFont="1" applyBorder="1" applyAlignment="1">
      <alignment horizontal="left" vertical="center"/>
    </xf>
    <xf numFmtId="0" fontId="22" fillId="0" borderId="24" xfId="0" applyFont="1" applyBorder="1" applyAlignment="1">
      <alignment horizontal="left" vertical="center"/>
    </xf>
    <xf numFmtId="0" fontId="22" fillId="0" borderId="18" xfId="0" applyFont="1" applyBorder="1" applyAlignment="1">
      <alignment horizontal="left" vertical="center"/>
    </xf>
    <xf numFmtId="0" fontId="22" fillId="0" borderId="25" xfId="0" applyFont="1" applyBorder="1" applyAlignment="1">
      <alignment horizontal="left" vertical="center"/>
    </xf>
    <xf numFmtId="0" fontId="27" fillId="13" borderId="0" xfId="4" applyFill="1" applyAlignment="1">
      <alignment horizontal="center" vertical="center"/>
    </xf>
    <xf numFmtId="0" fontId="0" fillId="0" borderId="48" xfId="0" applyBorder="1" applyAlignment="1">
      <alignment horizontal="center" vertical="center"/>
    </xf>
    <xf numFmtId="0" fontId="0" fillId="0" borderId="37" xfId="0" applyBorder="1" applyAlignment="1">
      <alignment horizontal="center" vertical="center"/>
    </xf>
    <xf numFmtId="0" fontId="0" fillId="0" borderId="47" xfId="0" applyBorder="1" applyAlignment="1">
      <alignment horizontal="center" vertical="center"/>
    </xf>
    <xf numFmtId="0" fontId="0" fillId="0" borderId="50" xfId="0" applyBorder="1" applyAlignment="1">
      <alignment horizontal="center" vertical="center"/>
    </xf>
    <xf numFmtId="0" fontId="0" fillId="3" borderId="45" xfId="4"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46"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0" fillId="0" borderId="49" xfId="0" applyBorder="1" applyAlignment="1">
      <alignment horizontal="center" vertical="center"/>
    </xf>
    <xf numFmtId="0" fontId="0" fillId="0" borderId="51" xfId="0" applyBorder="1" applyAlignment="1">
      <alignment horizontal="center" vertical="center"/>
    </xf>
    <xf numFmtId="0" fontId="34" fillId="0" borderId="0" xfId="0" applyFont="1" applyAlignment="1">
      <alignment horizontal="center" vertical="center"/>
    </xf>
    <xf numFmtId="0" fontId="33" fillId="8" borderId="0" xfId="0" applyFont="1" applyFill="1" applyAlignment="1" applyProtection="1">
      <alignment horizontal="center" vertical="center" shrinkToFit="1"/>
      <protection locked="0"/>
    </xf>
    <xf numFmtId="0" fontId="36" fillId="8" borderId="2" xfId="0" applyFont="1" applyFill="1" applyBorder="1" applyAlignment="1" applyProtection="1">
      <alignment horizontal="center" vertical="center" wrapText="1"/>
      <protection locked="0"/>
    </xf>
    <xf numFmtId="0" fontId="36" fillId="8" borderId="3" xfId="0" applyFont="1" applyFill="1" applyBorder="1" applyAlignment="1" applyProtection="1">
      <alignment horizontal="center" vertical="center" wrapText="1"/>
      <protection locked="0"/>
    </xf>
    <xf numFmtId="0" fontId="36" fillId="8" borderId="4" xfId="0" applyFont="1" applyFill="1" applyBorder="1" applyAlignment="1" applyProtection="1">
      <alignment horizontal="center" vertical="center" wrapText="1"/>
      <protection locked="0"/>
    </xf>
    <xf numFmtId="0" fontId="36" fillId="8" borderId="5" xfId="0"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8"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24" fillId="0" borderId="39"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33" fillId="8" borderId="0" xfId="0" applyFont="1" applyFill="1" applyBorder="1" applyAlignment="1">
      <alignment horizontal="center" vertical="center"/>
    </xf>
    <xf numFmtId="0" fontId="33" fillId="8" borderId="0" xfId="0" applyFont="1" applyFill="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6" xfId="0" applyFont="1" applyBorder="1" applyAlignment="1">
      <alignment horizontal="left" vertical="center"/>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 fillId="3" borderId="55" xfId="0" applyFont="1" applyFill="1" applyBorder="1" applyAlignment="1" applyProtection="1">
      <alignment horizontal="center" vertical="center"/>
    </xf>
    <xf numFmtId="0" fontId="1" fillId="3" borderId="56" xfId="0" applyFont="1" applyFill="1" applyBorder="1" applyAlignment="1" applyProtection="1">
      <alignment horizontal="center" vertical="center"/>
    </xf>
    <xf numFmtId="0" fontId="1" fillId="3" borderId="57"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1" fillId="3" borderId="60" xfId="0" applyFont="1" applyFill="1" applyBorder="1" applyAlignment="1" applyProtection="1">
      <alignment horizontal="center" vertical="center"/>
    </xf>
    <xf numFmtId="0" fontId="24" fillId="0" borderId="0" xfId="0" applyFont="1" applyAlignment="1" applyProtection="1">
      <alignment horizontal="center" vertical="center"/>
    </xf>
    <xf numFmtId="0" fontId="39" fillId="17" borderId="0" xfId="0" applyFont="1" applyFill="1" applyAlignment="1" applyProtection="1">
      <alignment horizontal="center" vertical="center"/>
    </xf>
    <xf numFmtId="0" fontId="15" fillId="0" borderId="0" xfId="0" applyFont="1" applyAlignment="1" applyProtection="1">
      <alignment horizontal="left" vertical="center" wrapText="1"/>
    </xf>
    <xf numFmtId="0" fontId="15" fillId="0" borderId="8" xfId="0" applyFont="1" applyBorder="1" applyAlignment="1" applyProtection="1">
      <alignment horizontal="left" vertical="center" wrapText="1"/>
    </xf>
    <xf numFmtId="0" fontId="17" fillId="8" borderId="0" xfId="0" applyFont="1" applyFill="1" applyAlignment="1" applyProtection="1">
      <alignment horizontal="center" vertical="center"/>
      <protection locked="0"/>
    </xf>
    <xf numFmtId="0" fontId="17" fillId="8" borderId="8" xfId="0" applyFont="1" applyFill="1" applyBorder="1" applyAlignment="1" applyProtection="1">
      <alignment horizontal="center" vertical="center"/>
      <protection locked="0"/>
    </xf>
    <xf numFmtId="0" fontId="11" fillId="2" borderId="11"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7" fillId="8" borderId="27" xfId="0" applyFont="1" applyFill="1" applyBorder="1" applyAlignment="1" applyProtection="1">
      <alignment horizontal="center" vertical="center"/>
      <protection locked="0"/>
    </xf>
    <xf numFmtId="0" fontId="24" fillId="0" borderId="0" xfId="0" applyFont="1" applyAlignment="1" applyProtection="1">
      <alignment horizontal="left" vertical="center"/>
    </xf>
    <xf numFmtId="0" fontId="22" fillId="0" borderId="80" xfId="0" applyFont="1" applyBorder="1" applyAlignment="1" applyProtection="1">
      <alignment horizontal="left" vertical="center"/>
    </xf>
    <xf numFmtId="0" fontId="22" fillId="0" borderId="81" xfId="0" applyFont="1" applyBorder="1" applyAlignment="1" applyProtection="1">
      <alignment horizontal="left" vertical="center"/>
    </xf>
    <xf numFmtId="0" fontId="22" fillId="0" borderId="82" xfId="0" applyFont="1" applyBorder="1" applyAlignment="1" applyProtection="1">
      <alignment horizontal="left" vertical="center"/>
    </xf>
    <xf numFmtId="0" fontId="22" fillId="0" borderId="83" xfId="0" applyFont="1" applyBorder="1" applyAlignment="1" applyProtection="1">
      <alignment horizontal="left" vertical="center"/>
    </xf>
    <xf numFmtId="0" fontId="22" fillId="0" borderId="0" xfId="0" applyFont="1" applyAlignment="1" applyProtection="1">
      <alignment horizontal="left" vertical="center"/>
    </xf>
    <xf numFmtId="0" fontId="22" fillId="0" borderId="84" xfId="0" applyFont="1" applyBorder="1" applyAlignment="1" applyProtection="1">
      <alignment horizontal="left" vertical="center"/>
    </xf>
    <xf numFmtId="0" fontId="22" fillId="0" borderId="85" xfId="0" applyFont="1" applyBorder="1" applyAlignment="1" applyProtection="1">
      <alignment horizontal="left" vertical="center"/>
    </xf>
    <xf numFmtId="0" fontId="22" fillId="0" borderId="86" xfId="0" applyFont="1" applyBorder="1" applyAlignment="1" applyProtection="1">
      <alignment horizontal="left" vertical="center"/>
    </xf>
    <xf numFmtId="0" fontId="22" fillId="0" borderId="87" xfId="0" applyFont="1" applyBorder="1" applyAlignment="1" applyProtection="1">
      <alignment horizontal="left" vertical="center"/>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0" fillId="0" borderId="15" xfId="0" applyBorder="1" applyAlignment="1" applyProtection="1">
      <alignment horizontal="center" vertical="center"/>
    </xf>
    <xf numFmtId="0" fontId="0" fillId="0" borderId="0" xfId="0" applyAlignment="1" applyProtection="1">
      <alignment horizontal="center"/>
    </xf>
    <xf numFmtId="0" fontId="15" fillId="0" borderId="27" xfId="0" applyFont="1" applyBorder="1" applyAlignment="1" applyProtection="1">
      <alignment horizontal="left" vertical="center" wrapText="1"/>
    </xf>
    <xf numFmtId="0" fontId="15" fillId="0" borderId="123" xfId="0" applyFont="1" applyBorder="1" applyAlignment="1" applyProtection="1">
      <alignment horizontal="left" vertical="center" wrapText="1"/>
    </xf>
    <xf numFmtId="0" fontId="17" fillId="8" borderId="123" xfId="0" applyFont="1" applyFill="1" applyBorder="1" applyAlignment="1" applyProtection="1">
      <alignment horizontal="center" vertical="center"/>
      <protection locked="0"/>
    </xf>
    <xf numFmtId="0" fontId="15" fillId="0" borderId="20" xfId="0" applyFont="1" applyBorder="1" applyAlignment="1" applyProtection="1">
      <alignment horizontal="left" vertical="center" wrapText="1"/>
    </xf>
    <xf numFmtId="0" fontId="36" fillId="8" borderId="2" xfId="0" applyFont="1" applyFill="1" applyBorder="1" applyAlignment="1" applyProtection="1">
      <alignment horizontal="center" vertical="center" wrapText="1"/>
    </xf>
    <xf numFmtId="0" fontId="36" fillId="8" borderId="3" xfId="0" applyFont="1" applyFill="1" applyBorder="1" applyAlignment="1" applyProtection="1">
      <alignment horizontal="center" vertical="center" wrapText="1"/>
    </xf>
    <xf numFmtId="0" fontId="36" fillId="8" borderId="4" xfId="0" applyFont="1" applyFill="1" applyBorder="1" applyAlignment="1" applyProtection="1">
      <alignment horizontal="center" vertical="center" wrapText="1"/>
    </xf>
    <xf numFmtId="0" fontId="36" fillId="8" borderId="5" xfId="0" applyFont="1" applyFill="1" applyBorder="1" applyAlignment="1" applyProtection="1">
      <alignment horizontal="center" vertical="center" wrapText="1"/>
    </xf>
    <xf numFmtId="0" fontId="36" fillId="8" borderId="0" xfId="0" applyFont="1" applyFill="1" applyAlignment="1" applyProtection="1">
      <alignment horizontal="center" vertical="center" wrapText="1"/>
    </xf>
    <xf numFmtId="0" fontId="36" fillId="8" borderId="6" xfId="0" applyFont="1" applyFill="1" applyBorder="1" applyAlignment="1" applyProtection="1">
      <alignment horizontal="center" vertical="center" wrapText="1"/>
    </xf>
    <xf numFmtId="0" fontId="36" fillId="8" borderId="7" xfId="0" applyFont="1" applyFill="1" applyBorder="1" applyAlignment="1" applyProtection="1">
      <alignment horizontal="center" vertical="center" wrapText="1"/>
    </xf>
    <xf numFmtId="0" fontId="36" fillId="8" borderId="8"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27" fillId="13" borderId="0" xfId="4" applyFill="1" applyAlignment="1" applyProtection="1">
      <alignment horizontal="center" vertical="center"/>
    </xf>
    <xf numFmtId="0" fontId="25" fillId="0" borderId="28" xfId="0" applyFont="1" applyBorder="1" applyAlignment="1" applyProtection="1">
      <alignment horizontal="center" vertical="center"/>
    </xf>
    <xf numFmtId="0" fontId="1" fillId="21" borderId="55" xfId="0" applyFont="1" applyFill="1" applyBorder="1" applyAlignment="1" applyProtection="1">
      <alignment horizontal="center" vertical="center"/>
      <protection locked="0"/>
    </xf>
    <xf numFmtId="0" fontId="1" fillId="21" borderId="56" xfId="0" applyFont="1" applyFill="1" applyBorder="1" applyAlignment="1" applyProtection="1">
      <alignment horizontal="center" vertical="center"/>
      <protection locked="0"/>
    </xf>
    <xf numFmtId="0" fontId="1" fillId="21" borderId="57" xfId="0" applyFont="1" applyFill="1" applyBorder="1" applyAlignment="1" applyProtection="1">
      <alignment horizontal="center" vertical="center"/>
      <protection locked="0"/>
    </xf>
    <xf numFmtId="0" fontId="1" fillId="21" borderId="58" xfId="0" applyFont="1" applyFill="1" applyBorder="1" applyAlignment="1" applyProtection="1">
      <alignment horizontal="center" vertical="center"/>
      <protection locked="0"/>
    </xf>
    <xf numFmtId="0" fontId="1" fillId="21" borderId="59" xfId="0" applyFont="1" applyFill="1" applyBorder="1" applyAlignment="1" applyProtection="1">
      <alignment horizontal="center" vertical="center"/>
      <protection locked="0"/>
    </xf>
    <xf numFmtId="0" fontId="1" fillId="21" borderId="60" xfId="0" applyFont="1" applyFill="1" applyBorder="1" applyAlignment="1" applyProtection="1">
      <alignment horizontal="center" vertical="center"/>
      <protection locked="0"/>
    </xf>
    <xf numFmtId="0" fontId="4" fillId="0" borderId="20"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3" xfId="0" applyFont="1" applyBorder="1" applyAlignment="1" applyProtection="1">
      <alignment horizontal="center" vertical="center"/>
    </xf>
    <xf numFmtId="0" fontId="4" fillId="0" borderId="27" xfId="0" applyFont="1" applyBorder="1" applyAlignment="1" applyProtection="1">
      <alignment horizontal="center" vertical="center"/>
    </xf>
    <xf numFmtId="0" fontId="41" fillId="0" borderId="0" xfId="0" applyFont="1" applyAlignment="1" applyProtection="1">
      <alignment horizontal="left"/>
    </xf>
    <xf numFmtId="0" fontId="47" fillId="0" borderId="0" xfId="0" applyFont="1" applyAlignment="1" applyProtection="1">
      <alignment horizontal="left" vertical="center" wrapText="1"/>
    </xf>
    <xf numFmtId="0" fontId="47" fillId="0" borderId="8" xfId="0" applyFont="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0" fillId="10" borderId="2" xfId="0" applyFill="1" applyBorder="1" applyAlignment="1" applyProtection="1">
      <alignment horizontal="center" vertical="top" wrapText="1"/>
      <protection locked="0"/>
    </xf>
    <xf numFmtId="0" fontId="0" fillId="10" borderId="3" xfId="0" applyFill="1" applyBorder="1" applyAlignment="1" applyProtection="1">
      <alignment horizontal="center" vertical="top" wrapText="1"/>
      <protection locked="0"/>
    </xf>
    <xf numFmtId="0" fontId="0" fillId="10" borderId="4" xfId="0" applyFill="1" applyBorder="1" applyAlignment="1" applyProtection="1">
      <alignment horizontal="center" vertical="top" wrapText="1"/>
      <protection locked="0"/>
    </xf>
    <xf numFmtId="0" fontId="0" fillId="10" borderId="5" xfId="0" applyFill="1" applyBorder="1" applyAlignment="1" applyProtection="1">
      <alignment horizontal="center" vertical="top" wrapText="1"/>
      <protection locked="0"/>
    </xf>
    <xf numFmtId="0" fontId="0" fillId="10" borderId="0" xfId="0" applyFill="1" applyBorder="1" applyAlignment="1" applyProtection="1">
      <alignment horizontal="center" vertical="top" wrapText="1"/>
      <protection locked="0"/>
    </xf>
    <xf numFmtId="0" fontId="0" fillId="10" borderId="6" xfId="0" applyFill="1" applyBorder="1" applyAlignment="1" applyProtection="1">
      <alignment horizontal="center" vertical="top" wrapText="1"/>
      <protection locked="0"/>
    </xf>
    <xf numFmtId="0" fontId="0" fillId="10" borderId="7" xfId="0" applyFill="1" applyBorder="1" applyAlignment="1" applyProtection="1">
      <alignment horizontal="center" vertical="top" wrapText="1"/>
      <protection locked="0"/>
    </xf>
    <xf numFmtId="0" fontId="0" fillId="10" borderId="8" xfId="0" applyFill="1" applyBorder="1" applyAlignment="1" applyProtection="1">
      <alignment horizontal="center" vertical="top" wrapText="1"/>
      <protection locked="0"/>
    </xf>
    <xf numFmtId="0" fontId="0" fillId="10" borderId="9" xfId="0" applyFill="1" applyBorder="1" applyAlignment="1" applyProtection="1">
      <alignment horizontal="center" vertical="top" wrapText="1"/>
      <protection locked="0"/>
    </xf>
    <xf numFmtId="0" fontId="22" fillId="0" borderId="88" xfId="0" applyFont="1" applyBorder="1" applyAlignment="1">
      <alignment horizontal="left" vertical="center"/>
    </xf>
    <xf numFmtId="0" fontId="22" fillId="0" borderId="89" xfId="0" applyFont="1" applyBorder="1" applyAlignment="1">
      <alignment horizontal="left" vertical="center"/>
    </xf>
    <xf numFmtId="0" fontId="22" fillId="0" borderId="90" xfId="0" applyFont="1" applyBorder="1" applyAlignment="1">
      <alignment horizontal="left" vertical="center"/>
    </xf>
    <xf numFmtId="0" fontId="22" fillId="0" borderId="91" xfId="0" applyFont="1" applyBorder="1" applyAlignment="1">
      <alignment horizontal="left" vertical="center"/>
    </xf>
    <xf numFmtId="0" fontId="22" fillId="0" borderId="92" xfId="0" applyFont="1" applyBorder="1" applyAlignment="1">
      <alignment horizontal="left" vertical="center"/>
    </xf>
    <xf numFmtId="0" fontId="22" fillId="0" borderId="93" xfId="0" applyFont="1" applyBorder="1" applyAlignment="1">
      <alignment horizontal="left" vertical="center"/>
    </xf>
    <xf numFmtId="0" fontId="22" fillId="0" borderId="94" xfId="0" applyFont="1" applyBorder="1" applyAlignment="1">
      <alignment horizontal="left" vertical="center"/>
    </xf>
    <xf numFmtId="0" fontId="22" fillId="0" borderId="95" xfId="0" applyFont="1" applyBorder="1" applyAlignment="1">
      <alignment horizontal="left" vertical="center"/>
    </xf>
    <xf numFmtId="0" fontId="36" fillId="8" borderId="2"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0" xfId="0" applyFont="1" applyFill="1" applyAlignment="1">
      <alignment horizontal="center" vertical="center" wrapText="1"/>
    </xf>
    <xf numFmtId="0" fontId="36" fillId="8" borderId="6"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8"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protection locked="0"/>
    </xf>
    <xf numFmtId="0" fontId="0" fillId="10" borderId="4" xfId="0" applyFill="1" applyBorder="1" applyAlignment="1" applyProtection="1">
      <alignment horizontal="left" vertical="top"/>
      <protection locked="0"/>
    </xf>
    <xf numFmtId="0" fontId="0" fillId="10" borderId="5"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9" xfId="0" applyFill="1" applyBorder="1" applyAlignment="1" applyProtection="1">
      <alignment horizontal="left" vertical="top"/>
      <protection locked="0"/>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0" fontId="29" fillId="0" borderId="61" xfId="0" applyFont="1" applyBorder="1" applyAlignment="1" applyProtection="1">
      <alignment horizontal="left" vertical="center" shrinkToFit="1"/>
      <protection locked="0"/>
    </xf>
    <xf numFmtId="0" fontId="29" fillId="0" borderId="28" xfId="0" applyFont="1" applyBorder="1" applyAlignment="1" applyProtection="1">
      <alignment horizontal="left" vertical="center" shrinkToFit="1"/>
      <protection locked="0"/>
    </xf>
    <xf numFmtId="0" fontId="29" fillId="0" borderId="36"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22" fillId="0" borderId="96" xfId="0" applyFont="1" applyBorder="1" applyAlignment="1">
      <alignment horizontal="left" vertical="center"/>
    </xf>
    <xf numFmtId="0" fontId="22" fillId="0" borderId="97" xfId="0" applyFont="1" applyBorder="1" applyAlignment="1">
      <alignment horizontal="left" vertical="center"/>
    </xf>
    <xf numFmtId="0" fontId="22" fillId="0" borderId="98" xfId="0" applyFont="1" applyBorder="1" applyAlignment="1">
      <alignment horizontal="left" vertical="center"/>
    </xf>
    <xf numFmtId="0" fontId="22" fillId="0" borderId="99" xfId="0" applyFont="1" applyBorder="1" applyAlignment="1">
      <alignment horizontal="left" vertical="center"/>
    </xf>
    <xf numFmtId="0" fontId="22" fillId="0" borderId="100" xfId="0" applyFont="1" applyBorder="1" applyAlignment="1">
      <alignment horizontal="left" vertical="center"/>
    </xf>
    <xf numFmtId="0" fontId="22" fillId="0" borderId="101" xfId="0" applyFont="1" applyBorder="1" applyAlignment="1">
      <alignment horizontal="left" vertical="center"/>
    </xf>
    <xf numFmtId="0" fontId="22" fillId="0" borderId="102" xfId="0" applyFont="1" applyBorder="1" applyAlignment="1">
      <alignment horizontal="left" vertical="center"/>
    </xf>
    <xf numFmtId="0" fontId="22" fillId="0" borderId="103" xfId="0" applyFont="1" applyBorder="1" applyAlignment="1">
      <alignment horizontal="left" vertical="center"/>
    </xf>
    <xf numFmtId="0" fontId="24" fillId="10" borderId="2"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3" fontId="4" fillId="0" borderId="2" xfId="0" applyNumberFormat="1" applyFont="1" applyBorder="1" applyAlignment="1" applyProtection="1">
      <alignment horizontal="center" vertical="center"/>
      <protection locked="0"/>
    </xf>
    <xf numFmtId="3" fontId="4" fillId="0" borderId="3"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0" fontId="0" fillId="0" borderId="0" xfId="0" applyAlignment="1">
      <alignment horizontal="right" vertical="center"/>
    </xf>
    <xf numFmtId="0" fontId="0" fillId="0" borderId="29" xfId="0" applyBorder="1" applyAlignment="1">
      <alignment horizontal="right" vertical="center"/>
    </xf>
    <xf numFmtId="0" fontId="39" fillId="20" borderId="0" xfId="0" applyFont="1" applyFill="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4" fillId="10" borderId="2"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7" xfId="0" applyFont="1" applyFill="1" applyBorder="1" applyAlignment="1">
      <alignment horizontal="lef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3" fontId="39" fillId="20" borderId="0" xfId="0" applyNumberFormat="1" applyFont="1" applyFill="1" applyAlignment="1">
      <alignment horizontal="center" vertical="center"/>
    </xf>
    <xf numFmtId="0" fontId="50" fillId="8" borderId="10" xfId="0" applyFont="1" applyFill="1" applyBorder="1" applyAlignment="1" applyProtection="1">
      <alignment horizontal="center" vertical="center"/>
      <protection locked="0"/>
    </xf>
    <xf numFmtId="0" fontId="50" fillId="8" borderId="12" xfId="0" applyFont="1" applyFill="1" applyBorder="1" applyAlignment="1" applyProtection="1">
      <alignment horizontal="center" vertical="center"/>
      <protection locked="0"/>
    </xf>
    <xf numFmtId="0" fontId="50" fillId="8" borderId="13" xfId="0" applyFont="1" applyFill="1" applyBorder="1" applyAlignment="1" applyProtection="1">
      <alignment horizontal="center" vertical="center"/>
      <protection locked="0"/>
    </xf>
    <xf numFmtId="0" fontId="50" fillId="8" borderId="15"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shrinkToFit="1"/>
      <protection locked="0"/>
    </xf>
    <xf numFmtId="0" fontId="29" fillId="0" borderId="2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34"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0" fillId="10" borderId="3" xfId="0" applyFill="1" applyBorder="1" applyAlignment="1" applyProtection="1">
      <alignment horizontal="left" vertical="top" wrapText="1"/>
      <protection locked="0"/>
    </xf>
    <xf numFmtId="0" fontId="0" fillId="10" borderId="4"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0" fillId="10" borderId="6"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9" xfId="0" applyFill="1" applyBorder="1" applyAlignment="1" applyProtection="1">
      <alignment horizontal="left" vertical="top" wrapText="1"/>
      <protection locked="0"/>
    </xf>
    <xf numFmtId="0" fontId="0" fillId="0" borderId="11" xfId="0" applyBorder="1" applyAlignment="1">
      <alignment horizontal="left" vertical="center"/>
    </xf>
    <xf numFmtId="0" fontId="0" fillId="0" borderId="14" xfId="0" applyBorder="1" applyAlignment="1">
      <alignment horizontal="left" vertical="center"/>
    </xf>
    <xf numFmtId="0" fontId="17" fillId="8" borderId="11" xfId="0" applyFont="1" applyFill="1" applyBorder="1" applyAlignment="1" applyProtection="1">
      <alignment horizontal="center" vertical="center"/>
      <protection locked="0"/>
    </xf>
    <xf numFmtId="0" fontId="17" fillId="8" borderId="12" xfId="0" applyFont="1" applyFill="1" applyBorder="1" applyAlignment="1" applyProtection="1">
      <alignment horizontal="center" vertical="center"/>
      <protection locked="0"/>
    </xf>
    <xf numFmtId="0" fontId="17" fillId="8" borderId="14" xfId="0" applyFont="1" applyFill="1" applyBorder="1" applyAlignment="1" applyProtection="1">
      <alignment horizontal="center" vertical="center"/>
      <protection locked="0"/>
    </xf>
    <xf numFmtId="0" fontId="17" fillId="8" borderId="15" xfId="0" applyFont="1" applyFill="1" applyBorder="1" applyAlignment="1" applyProtection="1">
      <alignment horizontal="center" vertical="center"/>
      <protection locked="0"/>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2" fillId="0" borderId="104" xfId="0" applyFont="1" applyBorder="1" applyAlignment="1">
      <alignment horizontal="left" vertical="center"/>
    </xf>
    <xf numFmtId="0" fontId="22" fillId="0" borderId="105" xfId="0" applyFont="1" applyBorder="1" applyAlignment="1">
      <alignment horizontal="left" vertical="center"/>
    </xf>
    <xf numFmtId="0" fontId="22" fillId="0" borderId="106" xfId="0" applyFont="1" applyBorder="1" applyAlignment="1">
      <alignment horizontal="left" vertical="center"/>
    </xf>
    <xf numFmtId="0" fontId="22" fillId="0" borderId="107" xfId="0" applyFont="1" applyBorder="1" applyAlignment="1">
      <alignment horizontal="left" vertical="center"/>
    </xf>
    <xf numFmtId="0" fontId="22" fillId="0" borderId="108" xfId="0" applyFont="1" applyBorder="1" applyAlignment="1">
      <alignment horizontal="left" vertical="center"/>
    </xf>
    <xf numFmtId="0" fontId="22" fillId="0" borderId="109" xfId="0" applyFont="1" applyBorder="1" applyAlignment="1">
      <alignment horizontal="left" vertical="center"/>
    </xf>
    <xf numFmtId="0" fontId="22" fillId="0" borderId="110" xfId="0" applyFont="1" applyBorder="1" applyAlignment="1">
      <alignment horizontal="left" vertical="center"/>
    </xf>
    <xf numFmtId="0" fontId="22" fillId="0" borderId="111" xfId="0" applyFont="1" applyBorder="1" applyAlignment="1">
      <alignment horizontal="lef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20" xfId="0" applyBorder="1" applyAlignment="1">
      <alignment horizontal="left" vertical="center"/>
    </xf>
    <xf numFmtId="0" fontId="0" fillId="0" borderId="12" xfId="0" applyBorder="1" applyAlignment="1">
      <alignment horizontal="left" vertical="center"/>
    </xf>
    <xf numFmtId="0" fontId="0" fillId="0" borderId="121" xfId="0" applyBorder="1" applyAlignment="1">
      <alignment horizontal="left" vertical="center"/>
    </xf>
    <xf numFmtId="0" fontId="0" fillId="0" borderId="15" xfId="0" applyBorder="1" applyAlignment="1">
      <alignment horizontal="left" vertical="center"/>
    </xf>
    <xf numFmtId="0" fontId="34" fillId="8" borderId="0" xfId="0" applyFont="1" applyFill="1" applyAlignment="1">
      <alignment horizontal="center" vertical="center"/>
    </xf>
    <xf numFmtId="0" fontId="17" fillId="0" borderId="0" xfId="0" applyFont="1" applyAlignment="1" applyProtection="1">
      <alignment horizontal="center" vertical="center"/>
      <protection locked="0"/>
    </xf>
    <xf numFmtId="0" fontId="0" fillId="0" borderId="0" xfId="0" applyAlignment="1">
      <alignment horizontal="left" vertical="center"/>
    </xf>
    <xf numFmtId="0" fontId="10" fillId="11" borderId="70" xfId="0" applyFont="1" applyFill="1" applyBorder="1" applyAlignment="1" applyProtection="1">
      <alignment horizontal="left" vertical="center"/>
      <protection locked="0"/>
    </xf>
    <xf numFmtId="0" fontId="10" fillId="11" borderId="71" xfId="0" applyFont="1" applyFill="1" applyBorder="1" applyAlignment="1" applyProtection="1">
      <alignment horizontal="left" vertical="center"/>
      <protection locked="0"/>
    </xf>
    <xf numFmtId="0" fontId="10" fillId="11" borderId="6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0" fontId="10" fillId="0" borderId="70" xfId="0" applyFont="1" applyBorder="1" applyAlignment="1" applyProtection="1">
      <alignment horizontal="left" vertical="center"/>
      <protection locked="0"/>
    </xf>
    <xf numFmtId="0" fontId="10" fillId="0" borderId="71" xfId="0" applyFont="1" applyBorder="1" applyAlignment="1" applyProtection="1">
      <alignment horizontal="left" vertical="center"/>
      <protection locked="0"/>
    </xf>
    <xf numFmtId="0" fontId="10" fillId="0" borderId="6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2" fillId="0" borderId="0" xfId="0" applyFont="1" applyAlignment="1" applyProtection="1">
      <alignment horizontal="left" vertical="center"/>
    </xf>
    <xf numFmtId="0" fontId="30" fillId="0" borderId="0" xfId="0" applyFont="1" applyAlignment="1" applyProtection="1">
      <alignment horizontal="left" vertical="center"/>
    </xf>
    <xf numFmtId="0" fontId="0" fillId="13" borderId="10" xfId="0" applyFill="1" applyBorder="1" applyAlignment="1" applyProtection="1">
      <alignment horizontal="center" vertical="center"/>
    </xf>
    <xf numFmtId="0" fontId="0" fillId="13" borderId="11" xfId="0" applyFill="1" applyBorder="1" applyAlignment="1" applyProtection="1">
      <alignment horizontal="center" vertical="center"/>
    </xf>
    <xf numFmtId="0" fontId="0" fillId="13" borderId="12" xfId="0" applyFill="1" applyBorder="1" applyAlignment="1" applyProtection="1">
      <alignment horizontal="center" vertical="center"/>
    </xf>
    <xf numFmtId="0" fontId="0" fillId="13" borderId="13" xfId="0" applyFill="1" applyBorder="1" applyAlignment="1" applyProtection="1">
      <alignment horizontal="center" vertical="center"/>
    </xf>
    <xf numFmtId="0" fontId="0" fillId="13" borderId="14" xfId="0" applyFill="1" applyBorder="1" applyAlignment="1" applyProtection="1">
      <alignment horizontal="center" vertical="center"/>
    </xf>
    <xf numFmtId="0" fontId="0" fillId="13" borderId="15" xfId="0" applyFill="1" applyBorder="1" applyAlignment="1" applyProtection="1">
      <alignment horizontal="center" vertical="center"/>
    </xf>
    <xf numFmtId="0" fontId="32" fillId="16" borderId="10" xfId="0" applyFont="1" applyFill="1" applyBorder="1" applyAlignment="1" applyProtection="1">
      <alignment horizontal="center" vertical="center"/>
    </xf>
    <xf numFmtId="0" fontId="32" fillId="16" borderId="11" xfId="0" applyFont="1" applyFill="1" applyBorder="1" applyAlignment="1" applyProtection="1">
      <alignment horizontal="center" vertical="center"/>
    </xf>
    <xf numFmtId="0" fontId="32" fillId="16" borderId="12" xfId="0" applyFont="1" applyFill="1" applyBorder="1" applyAlignment="1" applyProtection="1">
      <alignment horizontal="center" vertical="center"/>
    </xf>
    <xf numFmtId="0" fontId="32" fillId="16" borderId="13" xfId="0" applyFont="1" applyFill="1" applyBorder="1" applyAlignment="1" applyProtection="1">
      <alignment horizontal="center" vertical="center"/>
    </xf>
    <xf numFmtId="0" fontId="32" fillId="16" borderId="14" xfId="0" applyFont="1" applyFill="1" applyBorder="1" applyAlignment="1" applyProtection="1">
      <alignment horizontal="center" vertical="center"/>
    </xf>
    <xf numFmtId="0" fontId="32" fillId="16" borderId="15" xfId="0" applyFont="1" applyFill="1" applyBorder="1" applyAlignment="1" applyProtection="1">
      <alignment horizontal="center" vertical="center"/>
    </xf>
    <xf numFmtId="0" fontId="66" fillId="8" borderId="0" xfId="0" applyFont="1" applyFill="1" applyBorder="1" applyAlignment="1" applyProtection="1">
      <alignment horizontal="center" vertical="center"/>
    </xf>
    <xf numFmtId="0" fontId="25" fillId="0" borderId="26" xfId="0" applyFont="1" applyBorder="1" applyAlignment="1" applyProtection="1">
      <alignment horizontal="center" vertical="center"/>
    </xf>
    <xf numFmtId="0" fontId="37" fillId="16" borderId="2" xfId="0" applyFont="1" applyFill="1" applyBorder="1" applyAlignment="1" applyProtection="1">
      <alignment horizontal="center" vertical="center"/>
    </xf>
    <xf numFmtId="0" fontId="37" fillId="16" borderId="3" xfId="0" applyFont="1" applyFill="1" applyBorder="1" applyAlignment="1" applyProtection="1">
      <alignment horizontal="center" vertical="center"/>
    </xf>
    <xf numFmtId="0" fontId="37" fillId="16" borderId="4" xfId="0" applyFont="1" applyFill="1" applyBorder="1" applyAlignment="1" applyProtection="1">
      <alignment horizontal="center" vertical="center"/>
    </xf>
    <xf numFmtId="0" fontId="37" fillId="16" borderId="7" xfId="0" applyFont="1" applyFill="1" applyBorder="1" applyAlignment="1" applyProtection="1">
      <alignment horizontal="center" vertical="center"/>
    </xf>
    <xf numFmtId="0" fontId="37" fillId="16" borderId="8" xfId="0" applyFont="1" applyFill="1" applyBorder="1" applyAlignment="1" applyProtection="1">
      <alignment horizontal="center" vertical="center"/>
    </xf>
    <xf numFmtId="0" fontId="37" fillId="16" borderId="9" xfId="0" applyFont="1" applyFill="1" applyBorder="1" applyAlignment="1" applyProtection="1">
      <alignment horizontal="center" vertical="center"/>
    </xf>
    <xf numFmtId="0" fontId="22" fillId="0" borderId="72" xfId="0" applyFont="1" applyBorder="1" applyAlignment="1" applyProtection="1">
      <alignment horizontal="left" vertical="center"/>
    </xf>
    <xf numFmtId="0" fontId="22" fillId="0" borderId="73" xfId="0" applyFont="1" applyBorder="1" applyAlignment="1" applyProtection="1">
      <alignment horizontal="left" vertical="center"/>
    </xf>
    <xf numFmtId="0" fontId="22" fillId="0" borderId="74" xfId="0" applyFont="1" applyBorder="1" applyAlignment="1" applyProtection="1">
      <alignment horizontal="left" vertical="center"/>
    </xf>
    <xf numFmtId="0" fontId="22" fillId="0" borderId="78" xfId="0" applyFont="1" applyBorder="1" applyAlignment="1" applyProtection="1">
      <alignment horizontal="left" vertical="center"/>
    </xf>
    <xf numFmtId="0" fontId="22" fillId="0" borderId="79" xfId="0" applyFont="1" applyBorder="1" applyAlignment="1" applyProtection="1">
      <alignment horizontal="left" vertical="center"/>
    </xf>
    <xf numFmtId="0" fontId="22" fillId="0" borderId="75" xfId="0" applyFont="1" applyBorder="1" applyAlignment="1" applyProtection="1">
      <alignment horizontal="left" vertical="center"/>
    </xf>
    <xf numFmtId="0" fontId="22" fillId="0" borderId="76" xfId="0" applyFont="1" applyBorder="1" applyAlignment="1" applyProtection="1">
      <alignment horizontal="left" vertical="center"/>
    </xf>
    <xf numFmtId="0" fontId="22" fillId="0" borderId="77" xfId="0" applyFont="1" applyBorder="1" applyAlignment="1" applyProtection="1">
      <alignment horizontal="left" vertical="center"/>
    </xf>
    <xf numFmtId="44" fontId="32" fillId="16" borderId="10" xfId="0" applyNumberFormat="1" applyFont="1" applyFill="1" applyBorder="1" applyAlignment="1" applyProtection="1">
      <alignment horizontal="center" vertical="center"/>
    </xf>
    <xf numFmtId="44" fontId="10" fillId="11" borderId="37" xfId="2" applyFont="1" applyFill="1" applyBorder="1" applyAlignment="1" applyProtection="1">
      <alignment horizontal="center" vertical="center"/>
      <protection locked="0"/>
    </xf>
    <xf numFmtId="44" fontId="10" fillId="0" borderId="37" xfId="2" applyFont="1" applyBorder="1" applyAlignment="1" applyProtection="1">
      <alignment horizontal="center" vertical="center"/>
      <protection locked="0"/>
    </xf>
    <xf numFmtId="0" fontId="10" fillId="11" borderId="112" xfId="0" applyFont="1" applyFill="1" applyBorder="1" applyAlignment="1" applyProtection="1">
      <alignment horizontal="left" vertical="center"/>
      <protection locked="0"/>
    </xf>
    <xf numFmtId="0" fontId="10" fillId="11" borderId="28" xfId="0" applyFont="1" applyFill="1" applyBorder="1" applyAlignment="1" applyProtection="1">
      <alignment horizontal="left" vertical="center"/>
      <protection locked="0"/>
    </xf>
    <xf numFmtId="0" fontId="10" fillId="11" borderId="36" xfId="0" applyFont="1" applyFill="1" applyBorder="1" applyAlignment="1" applyProtection="1">
      <alignment horizontal="left" vertical="center"/>
      <protection locked="0"/>
    </xf>
    <xf numFmtId="0" fontId="10" fillId="11" borderId="113" xfId="0" applyFont="1" applyFill="1" applyBorder="1" applyAlignment="1" applyProtection="1">
      <alignment horizontal="left" vertical="center"/>
      <protection locked="0"/>
    </xf>
    <xf numFmtId="0" fontId="10" fillId="11" borderId="26" xfId="0" applyFont="1" applyFill="1" applyBorder="1" applyAlignment="1" applyProtection="1">
      <alignment horizontal="left" vertical="center"/>
      <protection locked="0"/>
    </xf>
    <xf numFmtId="0" fontId="10" fillId="11" borderId="32"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4" fillId="13" borderId="6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4" xfId="0" applyFont="1" applyFill="1" applyBorder="1" applyAlignment="1" applyProtection="1">
      <alignment horizontal="center" vertical="center"/>
    </xf>
    <xf numFmtId="0" fontId="14" fillId="13" borderId="67"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14" fillId="13" borderId="9" xfId="0" applyFont="1" applyFill="1" applyBorder="1" applyAlignment="1" applyProtection="1">
      <alignment horizontal="center" vertical="center"/>
    </xf>
    <xf numFmtId="0" fontId="31" fillId="13" borderId="10" xfId="0" applyFont="1" applyFill="1" applyBorder="1" applyAlignment="1" applyProtection="1">
      <alignment horizontal="center" vertical="center"/>
    </xf>
    <xf numFmtId="0" fontId="31" fillId="13" borderId="11" xfId="0" applyFont="1" applyFill="1" applyBorder="1" applyAlignment="1" applyProtection="1">
      <alignment horizontal="center" vertical="center"/>
    </xf>
    <xf numFmtId="0" fontId="31" fillId="13" borderId="12" xfId="0" applyFont="1" applyFill="1" applyBorder="1" applyAlignment="1" applyProtection="1">
      <alignment horizontal="center" vertical="center"/>
    </xf>
    <xf numFmtId="0" fontId="31" fillId="13" borderId="13"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0" fontId="31" fillId="13" borderId="15" xfId="0" applyFont="1" applyFill="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5" xfId="0" applyFont="1" applyBorder="1" applyAlignment="1" applyProtection="1">
      <alignment horizontal="center" vertical="center"/>
    </xf>
    <xf numFmtId="0" fontId="27" fillId="13" borderId="0" xfId="4" applyFill="1" applyAlignment="1" applyProtection="1">
      <alignment horizontal="center" vertical="center" wrapText="1"/>
    </xf>
    <xf numFmtId="9" fontId="4" fillId="11" borderId="48" xfId="3" applyFont="1" applyFill="1" applyBorder="1" applyAlignment="1" applyProtection="1">
      <alignment horizontal="center" vertical="center"/>
    </xf>
    <xf numFmtId="9" fontId="4" fillId="11" borderId="49" xfId="3" applyFont="1" applyFill="1" applyBorder="1" applyAlignment="1" applyProtection="1">
      <alignment horizontal="center" vertical="center"/>
    </xf>
    <xf numFmtId="9" fontId="4" fillId="11" borderId="53" xfId="3" applyFont="1" applyFill="1" applyBorder="1" applyAlignment="1" applyProtection="1">
      <alignment horizontal="center" vertical="center"/>
    </xf>
    <xf numFmtId="9" fontId="4" fillId="11" borderId="54" xfId="3" applyFont="1" applyFill="1" applyBorder="1" applyAlignment="1" applyProtection="1">
      <alignment horizontal="center" vertical="center"/>
    </xf>
    <xf numFmtId="9" fontId="10" fillId="11" borderId="33" xfId="3" applyFont="1" applyFill="1" applyBorder="1" applyAlignment="1" applyProtection="1">
      <alignment horizontal="center" vertical="center"/>
    </xf>
    <xf numFmtId="9" fontId="10" fillId="11" borderId="69" xfId="3" applyFont="1" applyFill="1" applyBorder="1" applyAlignment="1" applyProtection="1">
      <alignment horizontal="center" vertical="center"/>
    </xf>
    <xf numFmtId="9" fontId="10" fillId="11" borderId="37" xfId="3" applyFont="1" applyFill="1" applyBorder="1" applyAlignment="1" applyProtection="1">
      <alignment horizontal="center" vertical="center"/>
    </xf>
    <xf numFmtId="9" fontId="10" fillId="11" borderId="51" xfId="3" applyFont="1" applyFill="1" applyBorder="1" applyAlignment="1" applyProtection="1">
      <alignment horizontal="center" vertical="center"/>
    </xf>
    <xf numFmtId="44" fontId="10" fillId="11" borderId="61" xfId="2" applyFont="1" applyFill="1" applyBorder="1" applyAlignment="1" applyProtection="1">
      <alignment horizontal="center" vertical="center"/>
      <protection locked="0"/>
    </xf>
    <xf numFmtId="44" fontId="10" fillId="11" borderId="28" xfId="2" applyFont="1" applyFill="1" applyBorder="1" applyAlignment="1" applyProtection="1">
      <alignment horizontal="center" vertical="center"/>
      <protection locked="0"/>
    </xf>
    <xf numFmtId="44" fontId="10" fillId="11" borderId="65" xfId="2" applyFont="1" applyFill="1" applyBorder="1" applyAlignment="1" applyProtection="1">
      <alignment horizontal="center" vertical="center"/>
      <protection locked="0"/>
    </xf>
    <xf numFmtId="44" fontId="10" fillId="11" borderId="34" xfId="2" applyFont="1" applyFill="1" applyBorder="1" applyAlignment="1" applyProtection="1">
      <alignment horizontal="center" vertical="center"/>
      <protection locked="0"/>
    </xf>
    <xf numFmtId="44" fontId="10" fillId="11" borderId="26" xfId="2" applyFont="1" applyFill="1" applyBorder="1" applyAlignment="1" applyProtection="1">
      <alignment horizontal="center" vertical="center"/>
      <protection locked="0"/>
    </xf>
    <xf numFmtId="44" fontId="10" fillId="11" borderId="64" xfId="2" applyFont="1" applyFill="1" applyBorder="1" applyAlignment="1" applyProtection="1">
      <alignment horizontal="center" vertical="center"/>
      <protection locked="0"/>
    </xf>
    <xf numFmtId="9" fontId="10" fillId="0" borderId="37" xfId="3" applyFont="1" applyBorder="1" applyAlignment="1" applyProtection="1">
      <alignment horizontal="center" vertical="center"/>
    </xf>
    <xf numFmtId="9" fontId="10" fillId="0" borderId="51" xfId="3" applyFont="1" applyBorder="1" applyAlignment="1" applyProtection="1">
      <alignment horizontal="center" vertical="center"/>
    </xf>
    <xf numFmtId="9" fontId="22" fillId="11" borderId="33" xfId="3" applyFont="1" applyFill="1" applyBorder="1" applyAlignment="1" applyProtection="1">
      <alignment horizontal="center" vertical="center"/>
    </xf>
    <xf numFmtId="9" fontId="22" fillId="11" borderId="69" xfId="3" applyFont="1" applyFill="1" applyBorder="1" applyAlignment="1" applyProtection="1">
      <alignment horizontal="center" vertical="center"/>
    </xf>
    <xf numFmtId="9" fontId="22" fillId="11" borderId="53" xfId="3" applyFont="1" applyFill="1" applyBorder="1" applyAlignment="1" applyProtection="1">
      <alignment horizontal="center" vertical="center"/>
    </xf>
    <xf numFmtId="9" fontId="22" fillId="11" borderId="54" xfId="3" applyFont="1" applyFill="1" applyBorder="1" applyAlignment="1" applyProtection="1">
      <alignment horizontal="center" vertical="center"/>
    </xf>
    <xf numFmtId="44" fontId="22" fillId="11" borderId="33" xfId="2" applyFont="1" applyFill="1" applyBorder="1" applyAlignment="1" applyProtection="1">
      <alignment horizontal="center" vertical="center"/>
    </xf>
    <xf numFmtId="44" fontId="22" fillId="11" borderId="53" xfId="2" applyFont="1" applyFill="1" applyBorder="1" applyAlignment="1" applyProtection="1">
      <alignment horizontal="center" vertical="center"/>
    </xf>
    <xf numFmtId="0" fontId="4" fillId="11" borderId="70" xfId="0" applyFont="1" applyFill="1" applyBorder="1" applyAlignment="1" applyProtection="1">
      <alignment horizontal="right" vertical="center"/>
    </xf>
    <xf numFmtId="0" fontId="4" fillId="11" borderId="71" xfId="0" applyFont="1" applyFill="1" applyBorder="1" applyAlignment="1" applyProtection="1">
      <alignment horizontal="right" vertical="center"/>
    </xf>
    <xf numFmtId="0" fontId="4" fillId="11" borderId="42" xfId="0" applyFont="1" applyFill="1" applyBorder="1" applyAlignment="1" applyProtection="1">
      <alignment horizontal="right" vertical="center"/>
    </xf>
    <xf numFmtId="0" fontId="4" fillId="11" borderId="43" xfId="0" applyFont="1" applyFill="1" applyBorder="1" applyAlignment="1" applyProtection="1">
      <alignment horizontal="right" vertical="center"/>
    </xf>
    <xf numFmtId="0" fontId="4" fillId="11" borderId="68" xfId="0" applyFont="1" applyFill="1" applyBorder="1" applyAlignment="1" applyProtection="1">
      <alignment horizontal="right" vertical="center"/>
    </xf>
    <xf numFmtId="0" fontId="4" fillId="11" borderId="33" xfId="0" applyFont="1" applyFill="1" applyBorder="1" applyAlignment="1" applyProtection="1">
      <alignment horizontal="right" vertical="center"/>
    </xf>
    <xf numFmtId="0" fontId="4" fillId="11" borderId="52" xfId="0" applyFont="1" applyFill="1" applyBorder="1" applyAlignment="1" applyProtection="1">
      <alignment horizontal="right" vertical="center"/>
    </xf>
    <xf numFmtId="0" fontId="4" fillId="11" borderId="53" xfId="0" applyFont="1" applyFill="1" applyBorder="1" applyAlignment="1" applyProtection="1">
      <alignment horizontal="right" vertical="center"/>
    </xf>
    <xf numFmtId="44" fontId="22" fillId="11" borderId="48" xfId="2" applyFont="1" applyFill="1" applyBorder="1" applyAlignment="1" applyProtection="1">
      <alignment horizontal="center" vertical="center"/>
      <protection locked="0"/>
    </xf>
    <xf numFmtId="44" fontId="22" fillId="11" borderId="53" xfId="2" applyFont="1" applyFill="1" applyBorder="1" applyAlignment="1" applyProtection="1">
      <alignment horizontal="center" vertical="center"/>
      <protection locked="0"/>
    </xf>
    <xf numFmtId="44" fontId="4" fillId="11" borderId="61" xfId="2" applyFont="1" applyFill="1" applyBorder="1" applyAlignment="1" applyProtection="1">
      <alignment horizontal="center" vertical="center" shrinkToFit="1"/>
    </xf>
    <xf numFmtId="44" fontId="4" fillId="11" borderId="28" xfId="2" applyFont="1" applyFill="1" applyBorder="1" applyAlignment="1" applyProtection="1">
      <alignment horizontal="center" vertical="center" shrinkToFit="1"/>
    </xf>
    <xf numFmtId="44" fontId="4" fillId="11" borderId="65" xfId="2" applyFont="1" applyFill="1" applyBorder="1" applyAlignment="1" applyProtection="1">
      <alignment horizontal="center" vertical="center" shrinkToFit="1"/>
    </xf>
    <xf numFmtId="44" fontId="4" fillId="11" borderId="46" xfId="2" applyFont="1" applyFill="1" applyBorder="1" applyAlignment="1" applyProtection="1">
      <alignment horizontal="center" vertical="center" shrinkToFit="1"/>
    </xf>
    <xf numFmtId="44" fontId="4" fillId="11" borderId="8" xfId="2" applyFont="1" applyFill="1" applyBorder="1" applyAlignment="1" applyProtection="1">
      <alignment horizontal="center" vertical="center" shrinkToFit="1"/>
    </xf>
    <xf numFmtId="44" fontId="4" fillId="11" borderId="9" xfId="2" applyFont="1" applyFill="1" applyBorder="1" applyAlignment="1" applyProtection="1">
      <alignment horizontal="center" vertical="center" shrinkToFit="1"/>
    </xf>
    <xf numFmtId="44" fontId="10" fillId="0" borderId="61" xfId="2" applyFont="1" applyBorder="1" applyAlignment="1" applyProtection="1">
      <alignment horizontal="center" vertical="center"/>
      <protection locked="0"/>
    </xf>
    <xf numFmtId="44" fontId="10" fillId="0" borderId="28" xfId="2" applyFont="1" applyBorder="1" applyAlignment="1" applyProtection="1">
      <alignment horizontal="center" vertical="center"/>
      <protection locked="0"/>
    </xf>
    <xf numFmtId="44" fontId="10" fillId="0" borderId="65" xfId="2" applyFont="1" applyBorder="1" applyAlignment="1" applyProtection="1">
      <alignment horizontal="center" vertical="center"/>
      <protection locked="0"/>
    </xf>
    <xf numFmtId="44" fontId="10" fillId="0" borderId="34" xfId="2" applyFont="1" applyBorder="1" applyAlignment="1" applyProtection="1">
      <alignment horizontal="center" vertical="center"/>
      <protection locked="0"/>
    </xf>
    <xf numFmtId="44" fontId="10" fillId="0" borderId="26" xfId="2" applyFont="1" applyBorder="1" applyAlignment="1" applyProtection="1">
      <alignment horizontal="center" vertical="center"/>
      <protection locked="0"/>
    </xf>
    <xf numFmtId="44" fontId="10" fillId="0" borderId="64" xfId="2" applyFont="1" applyBorder="1" applyAlignment="1" applyProtection="1">
      <alignment horizontal="center" vertical="center"/>
      <protection locked="0"/>
    </xf>
    <xf numFmtId="44" fontId="10" fillId="11" borderId="33" xfId="2" applyFont="1" applyFill="1" applyBorder="1" applyAlignment="1" applyProtection="1">
      <alignment horizontal="center" vertical="center"/>
      <protection locked="0"/>
    </xf>
    <xf numFmtId="0" fontId="14" fillId="13" borderId="2" xfId="0" applyFont="1" applyFill="1" applyBorder="1" applyAlignment="1" applyProtection="1">
      <alignment horizontal="center" vertical="center"/>
    </xf>
    <xf numFmtId="0" fontId="14" fillId="13" borderId="62" xfId="0"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14" fillId="13" borderId="66" xfId="0" applyFont="1" applyFill="1" applyBorder="1" applyAlignment="1" applyProtection="1">
      <alignment horizontal="center" vertical="center"/>
    </xf>
    <xf numFmtId="0" fontId="10" fillId="11" borderId="112" xfId="0" applyFont="1" applyFill="1" applyBorder="1" applyAlignment="1" applyProtection="1">
      <alignment horizontal="left" vertical="center"/>
    </xf>
    <xf numFmtId="0" fontId="10" fillId="11" borderId="28" xfId="0" applyFont="1" applyFill="1" applyBorder="1" applyAlignment="1" applyProtection="1">
      <alignment horizontal="left" vertical="center"/>
    </xf>
    <xf numFmtId="0" fontId="10" fillId="11" borderId="36" xfId="0" applyFont="1" applyFill="1" applyBorder="1" applyAlignment="1" applyProtection="1">
      <alignment horizontal="left" vertical="center"/>
    </xf>
    <xf numFmtId="0" fontId="10" fillId="11" borderId="113" xfId="0" applyFont="1" applyFill="1" applyBorder="1" applyAlignment="1" applyProtection="1">
      <alignment horizontal="left" vertical="center"/>
    </xf>
    <xf numFmtId="0" fontId="10" fillId="11" borderId="26" xfId="0" applyFont="1" applyFill="1" applyBorder="1" applyAlignment="1" applyProtection="1">
      <alignment horizontal="left" vertical="center"/>
    </xf>
    <xf numFmtId="0" fontId="10" fillId="11" borderId="32" xfId="0" applyFont="1" applyFill="1" applyBorder="1" applyAlignment="1" applyProtection="1">
      <alignment horizontal="left" vertical="center"/>
    </xf>
    <xf numFmtId="0" fontId="10" fillId="0" borderId="50" xfId="0" applyFont="1" applyBorder="1" applyAlignment="1" applyProtection="1">
      <alignment horizontal="left" vertical="center"/>
    </xf>
    <xf numFmtId="0" fontId="10" fillId="0" borderId="37" xfId="0" applyFont="1" applyBorder="1" applyAlignment="1" applyProtection="1">
      <alignment horizontal="left" vertical="center"/>
    </xf>
    <xf numFmtId="9" fontId="24" fillId="0" borderId="10" xfId="3" applyFont="1" applyBorder="1" applyAlignment="1" applyProtection="1">
      <alignment horizontal="center" vertical="center"/>
    </xf>
    <xf numFmtId="9" fontId="24" fillId="0" borderId="11" xfId="3" applyFont="1" applyBorder="1" applyAlignment="1" applyProtection="1">
      <alignment horizontal="center" vertical="center"/>
    </xf>
    <xf numFmtId="9" fontId="24" fillId="0" borderId="12" xfId="3" applyFont="1" applyBorder="1" applyAlignment="1" applyProtection="1">
      <alignment horizontal="center" vertical="center"/>
    </xf>
    <xf numFmtId="9" fontId="24" fillId="0" borderId="13" xfId="3" applyFont="1" applyBorder="1" applyAlignment="1" applyProtection="1">
      <alignment horizontal="center" vertical="center"/>
    </xf>
    <xf numFmtId="9" fontId="24" fillId="0" borderId="14" xfId="3" applyFont="1" applyBorder="1" applyAlignment="1" applyProtection="1">
      <alignment horizontal="center" vertical="center"/>
    </xf>
    <xf numFmtId="9" fontId="24" fillId="0" borderId="15" xfId="3" applyFont="1" applyBorder="1" applyAlignment="1" applyProtection="1">
      <alignment horizontal="center" vertical="center"/>
    </xf>
    <xf numFmtId="9" fontId="24" fillId="16" borderId="10" xfId="3" applyFont="1" applyFill="1" applyBorder="1" applyAlignment="1" applyProtection="1">
      <alignment horizontal="center" vertical="center"/>
    </xf>
    <xf numFmtId="9" fontId="24" fillId="16" borderId="11" xfId="3" applyFont="1" applyFill="1" applyBorder="1" applyAlignment="1" applyProtection="1">
      <alignment horizontal="center" vertical="center"/>
    </xf>
    <xf numFmtId="9" fontId="24" fillId="16" borderId="12" xfId="3" applyFont="1" applyFill="1" applyBorder="1" applyAlignment="1" applyProtection="1">
      <alignment horizontal="center" vertical="center"/>
    </xf>
    <xf numFmtId="9" fontId="24" fillId="16" borderId="13" xfId="3" applyFont="1" applyFill="1" applyBorder="1" applyAlignment="1" applyProtection="1">
      <alignment horizontal="center" vertical="center"/>
    </xf>
    <xf numFmtId="9" fontId="24" fillId="16" borderId="14" xfId="3" applyFont="1" applyFill="1" applyBorder="1" applyAlignment="1" applyProtection="1">
      <alignment horizontal="center" vertical="center"/>
    </xf>
    <xf numFmtId="9" fontId="24" fillId="16" borderId="15" xfId="3" applyFont="1" applyFill="1" applyBorder="1" applyAlignment="1" applyProtection="1">
      <alignment horizontal="center" vertical="center"/>
    </xf>
    <xf numFmtId="9" fontId="33" fillId="8" borderId="0" xfId="3" applyFont="1" applyFill="1" applyBorder="1" applyAlignment="1" applyProtection="1">
      <alignment horizontal="center" vertical="center"/>
    </xf>
    <xf numFmtId="0" fontId="32" fillId="0" borderId="0" xfId="0" applyFont="1" applyAlignment="1" applyProtection="1">
      <alignment horizontal="center" vertical="center"/>
    </xf>
    <xf numFmtId="167" fontId="26" fillId="16" borderId="0" xfId="0" applyNumberFormat="1" applyFont="1" applyFill="1" applyAlignment="1" applyProtection="1">
      <alignment horizontal="center" vertical="center" shrinkToFit="1"/>
    </xf>
    <xf numFmtId="44" fontId="24" fillId="16" borderId="10" xfId="0" applyNumberFormat="1" applyFont="1" applyFill="1" applyBorder="1" applyAlignment="1" applyProtection="1">
      <alignment horizontal="center" vertical="center"/>
    </xf>
    <xf numFmtId="0" fontId="24" fillId="16" borderId="11" xfId="0" applyFont="1" applyFill="1" applyBorder="1" applyAlignment="1" applyProtection="1">
      <alignment horizontal="center" vertical="center"/>
    </xf>
    <xf numFmtId="0" fontId="24" fillId="16" borderId="12" xfId="0" applyFont="1" applyFill="1" applyBorder="1" applyAlignment="1" applyProtection="1">
      <alignment horizontal="center" vertical="center"/>
    </xf>
    <xf numFmtId="0" fontId="24" fillId="16" borderId="13" xfId="0" applyFont="1" applyFill="1" applyBorder="1" applyAlignment="1" applyProtection="1">
      <alignment horizontal="center" vertical="center"/>
    </xf>
    <xf numFmtId="0" fontId="24" fillId="16" borderId="14" xfId="0" applyFont="1" applyFill="1" applyBorder="1" applyAlignment="1" applyProtection="1">
      <alignment horizontal="center" vertical="center"/>
    </xf>
    <xf numFmtId="0" fontId="24" fillId="16" borderId="15" xfId="0" applyFont="1" applyFill="1" applyBorder="1" applyAlignment="1" applyProtection="1">
      <alignment horizontal="center" vertical="center"/>
    </xf>
    <xf numFmtId="44" fontId="24" fillId="0" borderId="10" xfId="0" applyNumberFormat="1" applyFont="1" applyBorder="1" applyAlignment="1" applyProtection="1">
      <alignment horizontal="center" vertical="center"/>
    </xf>
    <xf numFmtId="0" fontId="24" fillId="16" borderId="10" xfId="0" applyFont="1" applyFill="1" applyBorder="1" applyAlignment="1" applyProtection="1">
      <alignment horizontal="center" vertical="center"/>
    </xf>
    <xf numFmtId="44" fontId="10" fillId="0" borderId="45" xfId="2" applyFont="1" applyBorder="1" applyAlignment="1" applyProtection="1">
      <alignment horizontal="center" vertical="center"/>
      <protection locked="0"/>
    </xf>
    <xf numFmtId="44" fontId="10" fillId="0" borderId="3" xfId="2" applyFont="1" applyBorder="1" applyAlignment="1" applyProtection="1">
      <alignment horizontal="center" vertical="center"/>
      <protection locked="0"/>
    </xf>
    <xf numFmtId="44" fontId="10" fillId="0" borderId="4" xfId="2" applyFont="1" applyBorder="1" applyAlignment="1" applyProtection="1">
      <alignment horizontal="center" vertical="center"/>
      <protection locked="0"/>
    </xf>
    <xf numFmtId="44" fontId="66" fillId="8" borderId="0" xfId="0" applyNumberFormat="1" applyFont="1" applyFill="1" applyBorder="1" applyAlignment="1" applyProtection="1">
      <alignment horizontal="center" vertical="center"/>
    </xf>
    <xf numFmtId="0" fontId="4" fillId="11" borderId="47" xfId="0" applyFont="1" applyFill="1" applyBorder="1" applyAlignment="1" applyProtection="1">
      <alignment horizontal="left" vertical="center"/>
    </xf>
    <xf numFmtId="0" fontId="4" fillId="11" borderId="48" xfId="0" applyFont="1" applyFill="1" applyBorder="1" applyAlignment="1" applyProtection="1">
      <alignment horizontal="left" vertical="center"/>
    </xf>
    <xf numFmtId="0" fontId="4" fillId="11" borderId="52" xfId="0" applyFont="1" applyFill="1" applyBorder="1" applyAlignment="1" applyProtection="1">
      <alignment horizontal="left" vertical="center"/>
    </xf>
    <xf numFmtId="0" fontId="4" fillId="11" borderId="53" xfId="0" applyFont="1" applyFill="1" applyBorder="1" applyAlignment="1" applyProtection="1">
      <alignment horizontal="left" vertical="center"/>
    </xf>
    <xf numFmtId="9" fontId="4" fillId="0" borderId="48" xfId="3" applyFont="1" applyBorder="1" applyAlignment="1" applyProtection="1">
      <alignment horizontal="center" vertical="center"/>
    </xf>
    <xf numFmtId="9" fontId="4" fillId="0" borderId="49" xfId="3" applyFont="1" applyBorder="1" applyAlignment="1" applyProtection="1">
      <alignment horizontal="center" vertical="center"/>
    </xf>
    <xf numFmtId="9" fontId="4" fillId="0" borderId="53" xfId="3" applyFont="1" applyBorder="1" applyAlignment="1" applyProtection="1">
      <alignment horizontal="center" vertical="center"/>
    </xf>
    <xf numFmtId="9" fontId="4" fillId="0" borderId="54" xfId="3" applyFont="1" applyBorder="1" applyAlignment="1" applyProtection="1">
      <alignment horizontal="center" vertical="center"/>
    </xf>
    <xf numFmtId="44" fontId="10" fillId="0" borderId="48" xfId="2" applyFont="1" applyBorder="1" applyAlignment="1" applyProtection="1">
      <alignment horizontal="center" vertical="center"/>
    </xf>
    <xf numFmtId="44" fontId="10" fillId="0" borderId="53" xfId="2" applyFont="1" applyBorder="1" applyAlignment="1" applyProtection="1">
      <alignment horizontal="center" vertical="center"/>
    </xf>
    <xf numFmtId="0" fontId="4" fillId="0" borderId="47" xfId="0" applyFont="1" applyBorder="1" applyAlignment="1" applyProtection="1">
      <alignment horizontal="left" vertical="center"/>
    </xf>
    <xf numFmtId="0" fontId="4" fillId="0" borderId="48" xfId="0" applyFont="1" applyBorder="1" applyAlignment="1" applyProtection="1">
      <alignment horizontal="left" vertical="center"/>
    </xf>
    <xf numFmtId="0" fontId="4" fillId="0" borderId="52" xfId="0" applyFont="1" applyBorder="1" applyAlignment="1" applyProtection="1">
      <alignment horizontal="left" vertical="center"/>
    </xf>
    <xf numFmtId="0" fontId="4" fillId="0" borderId="53" xfId="0" applyFont="1" applyBorder="1" applyAlignment="1" applyProtection="1">
      <alignment horizontal="left" vertical="center"/>
    </xf>
    <xf numFmtId="44" fontId="10" fillId="11" borderId="61" xfId="2" applyFont="1" applyFill="1" applyBorder="1" applyAlignment="1" applyProtection="1">
      <alignment horizontal="center" vertical="center"/>
    </xf>
    <xf numFmtId="44" fontId="10" fillId="11" borderId="28" xfId="2" applyFont="1" applyFill="1" applyBorder="1" applyAlignment="1" applyProtection="1">
      <alignment horizontal="center" vertical="center"/>
    </xf>
    <xf numFmtId="44" fontId="10" fillId="11" borderId="65" xfId="2" applyFont="1" applyFill="1" applyBorder="1" applyAlignment="1" applyProtection="1">
      <alignment horizontal="center" vertical="center"/>
    </xf>
    <xf numFmtId="44" fontId="10" fillId="11" borderId="46" xfId="2" applyFont="1" applyFill="1" applyBorder="1" applyAlignment="1" applyProtection="1">
      <alignment horizontal="center" vertical="center"/>
    </xf>
    <xf numFmtId="44" fontId="10" fillId="11" borderId="8" xfId="2" applyFont="1" applyFill="1" applyBorder="1" applyAlignment="1" applyProtection="1">
      <alignment horizontal="center" vertical="center"/>
    </xf>
    <xf numFmtId="44" fontId="10" fillId="11" borderId="9" xfId="2" applyFont="1" applyFill="1" applyBorder="1" applyAlignment="1" applyProtection="1">
      <alignment horizontal="center" vertical="center"/>
    </xf>
    <xf numFmtId="0" fontId="59" fillId="0" borderId="0" xfId="0" applyFont="1" applyAlignment="1">
      <alignment horizontal="left" vertical="center"/>
    </xf>
    <xf numFmtId="44" fontId="59" fillId="0" borderId="0" xfId="0" applyNumberFormat="1" applyFont="1" applyAlignment="1" applyProtection="1">
      <alignment horizontal="left" vertical="center"/>
      <protection locked="0"/>
    </xf>
    <xf numFmtId="0" fontId="59" fillId="0" borderId="0" xfId="0" applyFont="1" applyAlignment="1" applyProtection="1">
      <alignment horizontal="left" vertical="center"/>
      <protection locked="0"/>
    </xf>
    <xf numFmtId="168" fontId="34" fillId="0" borderId="0" xfId="0" applyNumberFormat="1" applyFont="1" applyAlignment="1">
      <alignment horizontal="center"/>
    </xf>
    <xf numFmtId="0" fontId="34" fillId="0" borderId="0" xfId="0" applyFont="1" applyAlignment="1">
      <alignment horizontal="center"/>
    </xf>
    <xf numFmtId="0" fontId="29" fillId="0" borderId="0" xfId="0" applyFont="1" applyAlignment="1">
      <alignment horizontal="left" vertical="center"/>
    </xf>
    <xf numFmtId="0" fontId="29" fillId="0" borderId="0" xfId="0" applyFont="1" applyAlignment="1" applyProtection="1">
      <alignment horizontal="center" vertical="center" wrapText="1"/>
      <protection locked="0"/>
    </xf>
    <xf numFmtId="0" fontId="59" fillId="0" borderId="0" xfId="0" applyFont="1" applyAlignment="1">
      <alignment horizontal="center" vertical="center" wrapText="1" shrinkToFit="1"/>
    </xf>
    <xf numFmtId="0" fontId="59" fillId="0" borderId="29" xfId="0" applyFont="1" applyBorder="1" applyAlignment="1">
      <alignment horizontal="center" vertical="center" wrapText="1" shrinkToFit="1"/>
    </xf>
    <xf numFmtId="0" fontId="59" fillId="0" borderId="31" xfId="0" applyFont="1" applyBorder="1" applyAlignment="1" applyProtection="1">
      <alignment horizontal="center" vertical="center" wrapText="1" shrinkToFit="1"/>
      <protection locked="0"/>
    </xf>
    <xf numFmtId="0" fontId="59" fillId="0" borderId="0" xfId="0" applyFont="1" applyAlignment="1" applyProtection="1">
      <alignment horizontal="center" vertical="center" wrapText="1" shrinkToFit="1"/>
      <protection locked="0"/>
    </xf>
    <xf numFmtId="0" fontId="43" fillId="10" borderId="0" xfId="0" applyFont="1" applyFill="1" applyAlignment="1">
      <alignment horizontal="center" vertical="center"/>
    </xf>
    <xf numFmtId="0" fontId="43" fillId="10" borderId="8" xfId="0" applyFont="1" applyFill="1" applyBorder="1" applyAlignment="1">
      <alignment horizontal="center" vertical="center"/>
    </xf>
    <xf numFmtId="44" fontId="29" fillId="0" borderId="0" xfId="0" applyNumberFormat="1" applyFont="1" applyAlignment="1">
      <alignment horizontal="left" vertical="center"/>
    </xf>
    <xf numFmtId="0" fontId="29" fillId="14" borderId="32" xfId="0" applyFont="1" applyFill="1" applyBorder="1" applyAlignment="1">
      <alignment horizontal="center"/>
    </xf>
    <xf numFmtId="0" fontId="29" fillId="14" borderId="33" xfId="0" applyFont="1" applyFill="1" applyBorder="1" applyAlignment="1">
      <alignment horizontal="center"/>
    </xf>
    <xf numFmtId="0" fontId="29" fillId="14" borderId="34" xfId="0" applyFont="1" applyFill="1" applyBorder="1" applyAlignment="1">
      <alignment horizontal="center"/>
    </xf>
    <xf numFmtId="0" fontId="29" fillId="0" borderId="37" xfId="0" applyFont="1" applyBorder="1" applyAlignment="1">
      <alignment horizontal="center" vertical="center"/>
    </xf>
    <xf numFmtId="169" fontId="29" fillId="8" borderId="37" xfId="0" applyNumberFormat="1" applyFont="1" applyFill="1" applyBorder="1" applyAlignment="1" applyProtection="1">
      <alignment horizontal="center" vertical="center" shrinkToFit="1"/>
      <protection locked="0"/>
    </xf>
    <xf numFmtId="169" fontId="29" fillId="8" borderId="53" xfId="0" applyNumberFormat="1" applyFont="1" applyFill="1" applyBorder="1" applyAlignment="1" applyProtection="1">
      <alignment horizontal="center" vertical="center" shrinkToFit="1"/>
      <protection locked="0"/>
    </xf>
    <xf numFmtId="0" fontId="29" fillId="0" borderId="38" xfId="0" applyFont="1" applyBorder="1" applyAlignment="1">
      <alignment horizontal="center" vertical="center"/>
    </xf>
    <xf numFmtId="169" fontId="29" fillId="8" borderId="38" xfId="0" applyNumberFormat="1" applyFont="1" applyFill="1" applyBorder="1" applyAlignment="1" applyProtection="1">
      <alignment horizontal="center" vertical="center" shrinkToFit="1"/>
      <protection locked="0"/>
    </xf>
    <xf numFmtId="169" fontId="29" fillId="8" borderId="122" xfId="0" applyNumberFormat="1"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43" fillId="10" borderId="2" xfId="0" applyFont="1" applyFill="1" applyBorder="1" applyAlignment="1">
      <alignment horizontal="center" vertical="center"/>
    </xf>
    <xf numFmtId="0" fontId="43" fillId="10" borderId="3"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7" xfId="0" applyFont="1" applyFill="1" applyBorder="1" applyAlignment="1">
      <alignment horizontal="center" vertical="center"/>
    </xf>
    <xf numFmtId="168" fontId="43" fillId="10" borderId="3" xfId="0" applyNumberFormat="1" applyFont="1" applyFill="1" applyBorder="1" applyAlignment="1">
      <alignment horizontal="right" vertical="center"/>
    </xf>
    <xf numFmtId="168" fontId="43" fillId="10" borderId="0" xfId="0" applyNumberFormat="1" applyFont="1" applyFill="1" applyAlignment="1">
      <alignment horizontal="right" vertical="center"/>
    </xf>
    <xf numFmtId="168" fontId="43" fillId="10" borderId="8" xfId="0" applyNumberFormat="1" applyFont="1" applyFill="1" applyBorder="1" applyAlignment="1">
      <alignment horizontal="right" vertical="center"/>
    </xf>
    <xf numFmtId="0" fontId="43" fillId="10" borderId="3" xfId="0" applyFont="1" applyFill="1" applyBorder="1" applyAlignment="1">
      <alignment horizontal="left" vertical="center"/>
    </xf>
    <xf numFmtId="0" fontId="43" fillId="10" borderId="0" xfId="0" applyFont="1" applyFill="1" applyAlignment="1">
      <alignment horizontal="left" vertical="center"/>
    </xf>
    <xf numFmtId="0" fontId="43" fillId="10" borderId="8" xfId="0" applyFont="1" applyFill="1" applyBorder="1" applyAlignment="1">
      <alignment horizontal="left" vertical="center"/>
    </xf>
    <xf numFmtId="0" fontId="43" fillId="10" borderId="4" xfId="0" applyFont="1" applyFill="1" applyBorder="1" applyAlignment="1">
      <alignment horizontal="center" vertical="center"/>
    </xf>
    <xf numFmtId="0" fontId="43" fillId="10" borderId="6" xfId="0" applyFont="1" applyFill="1" applyBorder="1" applyAlignment="1">
      <alignment horizontal="center" vertical="center"/>
    </xf>
    <xf numFmtId="0" fontId="43" fillId="10" borderId="9" xfId="0" applyFont="1" applyFill="1" applyBorder="1" applyAlignment="1">
      <alignment horizontal="center" vertical="center"/>
    </xf>
    <xf numFmtId="0" fontId="29" fillId="0" borderId="2" xfId="0" applyFont="1" applyBorder="1" applyAlignment="1" applyProtection="1">
      <alignment horizontal="left" vertical="top" wrapText="1"/>
      <protection locked="0"/>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6" xfId="0" applyFont="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60" fillId="17" borderId="0" xfId="4" applyFont="1" applyFill="1" applyAlignment="1">
      <alignment horizontal="center" vertical="center"/>
    </xf>
    <xf numFmtId="0" fontId="22" fillId="0" borderId="72" xfId="0" applyFont="1" applyBorder="1" applyAlignment="1">
      <alignment horizontal="left" vertical="center"/>
    </xf>
    <xf numFmtId="0" fontId="22" fillId="0" borderId="73" xfId="0" applyFont="1" applyBorder="1" applyAlignment="1">
      <alignment horizontal="left" vertical="center"/>
    </xf>
    <xf numFmtId="0" fontId="22" fillId="0" borderId="74" xfId="0" applyFont="1" applyBorder="1" applyAlignment="1">
      <alignment horizontal="left" vertical="center"/>
    </xf>
    <xf numFmtId="0" fontId="22" fillId="0" borderId="78" xfId="0" applyFont="1" applyBorder="1" applyAlignment="1">
      <alignment horizontal="left" vertical="center"/>
    </xf>
    <xf numFmtId="0" fontId="22" fillId="0" borderId="79" xfId="0" applyFont="1" applyBorder="1" applyAlignment="1">
      <alignment horizontal="left" vertical="center"/>
    </xf>
    <xf numFmtId="0" fontId="22" fillId="0" borderId="75" xfId="0" applyFont="1" applyBorder="1" applyAlignment="1">
      <alignment horizontal="left" vertical="center"/>
    </xf>
    <xf numFmtId="0" fontId="22" fillId="0" borderId="76" xfId="0" applyFont="1" applyBorder="1" applyAlignment="1">
      <alignment horizontal="left" vertical="center"/>
    </xf>
    <xf numFmtId="0" fontId="22" fillId="0" borderId="77" xfId="0" applyFont="1" applyBorder="1" applyAlignment="1">
      <alignment horizontal="left" vertical="center"/>
    </xf>
    <xf numFmtId="0" fontId="39" fillId="17" borderId="0" xfId="0" applyFont="1" applyFill="1" applyAlignment="1">
      <alignment horizontal="center" vertical="center"/>
    </xf>
    <xf numFmtId="0" fontId="29" fillId="10" borderId="37" xfId="0" applyFont="1" applyFill="1" applyBorder="1" applyAlignment="1">
      <alignment horizontal="left" vertical="center"/>
    </xf>
    <xf numFmtId="0" fontId="17" fillId="8" borderId="37" xfId="0" applyFont="1" applyFill="1" applyBorder="1" applyAlignment="1" applyProtection="1">
      <alignment horizontal="center" vertical="center"/>
      <protection locked="0"/>
    </xf>
    <xf numFmtId="0" fontId="58" fillId="10" borderId="37" xfId="0" applyFont="1" applyFill="1" applyBorder="1" applyAlignment="1">
      <alignment horizontal="center" vertical="center"/>
    </xf>
    <xf numFmtId="167" fontId="58" fillId="0" borderId="37" xfId="2" applyNumberFormat="1" applyFont="1" applyBorder="1" applyAlignment="1">
      <alignment horizontal="center" vertical="center"/>
    </xf>
    <xf numFmtId="167" fontId="58" fillId="0" borderId="71" xfId="2" applyNumberFormat="1" applyFont="1" applyBorder="1" applyAlignment="1">
      <alignment horizontal="center" vertical="center"/>
    </xf>
    <xf numFmtId="0" fontId="24" fillId="10" borderId="37" xfId="0" applyFont="1" applyFill="1" applyBorder="1" applyAlignment="1">
      <alignment horizontal="center" vertical="center" wrapText="1"/>
    </xf>
    <xf numFmtId="0" fontId="29" fillId="10" borderId="38" xfId="0" applyFont="1" applyFill="1" applyBorder="1" applyAlignment="1">
      <alignment horizontal="left" vertical="center"/>
    </xf>
    <xf numFmtId="0" fontId="29" fillId="0" borderId="47" xfId="0" applyFont="1" applyBorder="1" applyAlignment="1" applyProtection="1">
      <alignment horizontal="center" vertical="center"/>
      <protection locked="0"/>
    </xf>
    <xf numFmtId="0" fontId="29" fillId="0" borderId="49" xfId="0" applyFont="1" applyBorder="1" applyAlignment="1" applyProtection="1">
      <alignment horizontal="center" vertical="center"/>
      <protection locked="0"/>
    </xf>
    <xf numFmtId="0" fontId="29" fillId="0" borderId="52" xfId="0" applyFont="1" applyBorder="1" applyAlignment="1" applyProtection="1">
      <alignment horizontal="center" vertical="center"/>
      <protection locked="0"/>
    </xf>
    <xf numFmtId="0" fontId="29" fillId="0" borderId="54" xfId="0" applyFont="1" applyBorder="1" applyAlignment="1" applyProtection="1">
      <alignment horizontal="center" vertical="center"/>
      <protection locked="0"/>
    </xf>
    <xf numFmtId="168" fontId="58" fillId="0" borderId="61" xfId="0" applyNumberFormat="1" applyFont="1" applyBorder="1" applyAlignment="1">
      <alignment horizontal="center" vertical="center"/>
    </xf>
    <xf numFmtId="168" fontId="58" fillId="0" borderId="28" xfId="0" applyNumberFormat="1" applyFont="1" applyBorder="1" applyAlignment="1">
      <alignment horizontal="center" vertical="center"/>
    </xf>
    <xf numFmtId="168" fontId="58" fillId="0" borderId="36" xfId="0" applyNumberFormat="1" applyFont="1" applyBorder="1" applyAlignment="1">
      <alignment horizontal="center" vertical="center"/>
    </xf>
    <xf numFmtId="168" fontId="58" fillId="0" borderId="31" xfId="0" applyNumberFormat="1" applyFont="1" applyBorder="1" applyAlignment="1">
      <alignment horizontal="center" vertical="center"/>
    </xf>
    <xf numFmtId="168" fontId="58" fillId="0" borderId="0" xfId="0" applyNumberFormat="1" applyFont="1" applyAlignment="1">
      <alignment horizontal="center" vertical="center"/>
    </xf>
    <xf numFmtId="168" fontId="58" fillId="0" borderId="29" xfId="0" applyNumberFormat="1" applyFont="1" applyBorder="1" applyAlignment="1">
      <alignment horizontal="center" vertical="center"/>
    </xf>
    <xf numFmtId="168" fontId="58" fillId="0" borderId="34" xfId="0" applyNumberFormat="1" applyFont="1" applyBorder="1" applyAlignment="1">
      <alignment horizontal="center" vertical="center"/>
    </xf>
    <xf numFmtId="168" fontId="58" fillId="0" borderId="26" xfId="0" applyNumberFormat="1" applyFont="1" applyBorder="1" applyAlignment="1">
      <alignment horizontal="center" vertical="center"/>
    </xf>
    <xf numFmtId="168" fontId="58" fillId="0" borderId="32" xfId="0" applyNumberFormat="1" applyFont="1" applyBorder="1" applyAlignment="1">
      <alignment horizontal="center" vertical="center"/>
    </xf>
    <xf numFmtId="0" fontId="29" fillId="10" borderId="61" xfId="0" applyFont="1" applyFill="1" applyBorder="1" applyAlignment="1">
      <alignment horizontal="left" vertical="center"/>
    </xf>
    <xf numFmtId="0" fontId="29" fillId="10" borderId="28" xfId="0" applyFont="1" applyFill="1" applyBorder="1" applyAlignment="1">
      <alignment horizontal="left" vertical="center"/>
    </xf>
    <xf numFmtId="0" fontId="29" fillId="10" borderId="36" xfId="0" applyFont="1" applyFill="1" applyBorder="1" applyAlignment="1">
      <alignment horizontal="left" vertical="center"/>
    </xf>
    <xf numFmtId="0" fontId="29" fillId="10" borderId="34" xfId="0" applyFont="1" applyFill="1" applyBorder="1" applyAlignment="1">
      <alignment horizontal="left" vertical="center"/>
    </xf>
    <xf numFmtId="0" fontId="29" fillId="10" borderId="26" xfId="0" applyFont="1" applyFill="1" applyBorder="1" applyAlignment="1">
      <alignment horizontal="left" vertical="center"/>
    </xf>
    <xf numFmtId="0" fontId="29" fillId="10" borderId="32" xfId="0" applyFont="1" applyFill="1" applyBorder="1" applyAlignment="1">
      <alignment horizontal="left" vertical="center"/>
    </xf>
    <xf numFmtId="0" fontId="29" fillId="10" borderId="37" xfId="0" applyFont="1" applyFill="1" applyBorder="1" applyAlignment="1">
      <alignment horizontal="center" vertical="center"/>
    </xf>
    <xf numFmtId="0" fontId="29" fillId="10" borderId="38" xfId="0" applyFont="1" applyFill="1" applyBorder="1" applyAlignment="1">
      <alignment horizontal="center" vertical="center"/>
    </xf>
    <xf numFmtId="0" fontId="29" fillId="10" borderId="71" xfId="0" applyFont="1" applyFill="1" applyBorder="1" applyAlignment="1">
      <alignment horizontal="center" vertical="center"/>
    </xf>
    <xf numFmtId="168" fontId="58" fillId="0" borderId="61" xfId="1" applyNumberFormat="1" applyFont="1" applyBorder="1" applyAlignment="1">
      <alignment horizontal="center" vertical="center"/>
    </xf>
    <xf numFmtId="168" fontId="58" fillId="0" borderId="28" xfId="1" applyNumberFormat="1" applyFont="1" applyBorder="1" applyAlignment="1">
      <alignment horizontal="center" vertical="center"/>
    </xf>
    <xf numFmtId="168" fontId="58" fillId="0" borderId="36" xfId="1" applyNumberFormat="1" applyFont="1" applyBorder="1" applyAlignment="1">
      <alignment horizontal="center" vertical="center"/>
    </xf>
    <xf numFmtId="168" fontId="58" fillId="0" borderId="31" xfId="1" applyNumberFormat="1" applyFont="1" applyBorder="1" applyAlignment="1">
      <alignment horizontal="center" vertical="center"/>
    </xf>
    <xf numFmtId="168" fontId="58" fillId="0" borderId="0" xfId="1" applyNumberFormat="1" applyFont="1" applyAlignment="1">
      <alignment horizontal="center" vertical="center"/>
    </xf>
    <xf numFmtId="168" fontId="58" fillId="0" borderId="29" xfId="1" applyNumberFormat="1" applyFont="1" applyBorder="1" applyAlignment="1">
      <alignment horizontal="center" vertical="center"/>
    </xf>
    <xf numFmtId="168" fontId="58" fillId="0" borderId="34" xfId="1" applyNumberFormat="1" applyFont="1" applyBorder="1" applyAlignment="1">
      <alignment horizontal="center" vertical="center"/>
    </xf>
    <xf numFmtId="168" fontId="58" fillId="0" borderId="26" xfId="1" applyNumberFormat="1" applyFont="1" applyBorder="1" applyAlignment="1">
      <alignment horizontal="center" vertical="center"/>
    </xf>
    <xf numFmtId="168" fontId="58" fillId="0" borderId="32" xfId="1" applyNumberFormat="1" applyFont="1" applyBorder="1" applyAlignment="1">
      <alignment horizontal="center" vertical="center"/>
    </xf>
    <xf numFmtId="0" fontId="29" fillId="10" borderId="61" xfId="0" applyFont="1" applyFill="1" applyBorder="1" applyAlignment="1">
      <alignment horizontal="center" vertical="center"/>
    </xf>
    <xf numFmtId="0" fontId="29" fillId="10" borderId="33" xfId="0" applyFont="1" applyFill="1" applyBorder="1" applyAlignment="1">
      <alignment horizontal="center" vertical="center"/>
    </xf>
    <xf numFmtId="0" fontId="29" fillId="10" borderId="37"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57" fillId="0" borderId="3" xfId="0" applyFont="1" applyBorder="1" applyAlignment="1">
      <alignment vertical="center"/>
    </xf>
    <xf numFmtId="0" fontId="57" fillId="0" borderId="0" xfId="0" applyFont="1" applyAlignment="1">
      <alignment vertical="center"/>
    </xf>
    <xf numFmtId="0" fontId="57" fillId="0" borderId="8" xfId="0" applyFont="1" applyBorder="1" applyAlignment="1">
      <alignment vertical="center"/>
    </xf>
    <xf numFmtId="0" fontId="57" fillId="0" borderId="3" xfId="0" applyFont="1" applyBorder="1" applyAlignment="1">
      <alignment horizontal="left" vertical="center"/>
    </xf>
    <xf numFmtId="0" fontId="57" fillId="0" borderId="0" xfId="0" applyFont="1" applyAlignment="1">
      <alignment horizontal="left" vertical="center"/>
    </xf>
    <xf numFmtId="0" fontId="57" fillId="0" borderId="8" xfId="0" applyFont="1" applyBorder="1" applyAlignment="1">
      <alignment horizontal="left" vertical="center"/>
    </xf>
    <xf numFmtId="0" fontId="57" fillId="0" borderId="3" xfId="0" applyFont="1" applyBorder="1" applyAlignment="1">
      <alignment horizontal="right" vertical="center"/>
    </xf>
    <xf numFmtId="0" fontId="57" fillId="0" borderId="0" xfId="0" applyFont="1" applyAlignment="1">
      <alignment horizontal="right" vertical="center"/>
    </xf>
    <xf numFmtId="0" fontId="57" fillId="0" borderId="8" xfId="0" applyFont="1" applyBorder="1" applyAlignment="1">
      <alignment horizontal="right" vertical="center"/>
    </xf>
    <xf numFmtId="0" fontId="57" fillId="0" borderId="2" xfId="0" applyFont="1" applyBorder="1" applyAlignment="1">
      <alignment horizontal="center" vertical="center"/>
    </xf>
    <xf numFmtId="0" fontId="57" fillId="0" borderId="3" xfId="0" applyFont="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xf>
    <xf numFmtId="0" fontId="57" fillId="0" borderId="7" xfId="0" applyFont="1" applyBorder="1" applyAlignment="1">
      <alignment horizontal="center" vertical="center"/>
    </xf>
    <xf numFmtId="0" fontId="57" fillId="0" borderId="8" xfId="0" applyFont="1" applyBorder="1" applyAlignment="1">
      <alignment horizontal="center" vertical="center"/>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24" fillId="18" borderId="11" xfId="0" applyFont="1" applyFill="1" applyBorder="1" applyAlignment="1" applyProtection="1">
      <alignment horizontal="center" vertical="center"/>
      <protection locked="0"/>
    </xf>
    <xf numFmtId="0" fontId="24" fillId="18" borderId="12" xfId="0" applyFont="1" applyFill="1" applyBorder="1" applyAlignment="1" applyProtection="1">
      <alignment horizontal="center" vertical="center"/>
      <protection locked="0"/>
    </xf>
    <xf numFmtId="0" fontId="24" fillId="18" borderId="0" xfId="0" applyFont="1" applyFill="1" applyBorder="1" applyAlignment="1" applyProtection="1">
      <alignment horizontal="center" vertical="center"/>
      <protection locked="0"/>
    </xf>
    <xf numFmtId="0" fontId="24" fillId="18" borderId="17" xfId="0" applyFont="1" applyFill="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24" fillId="18" borderId="15" xfId="0" applyFont="1" applyFill="1" applyBorder="1" applyAlignment="1" applyProtection="1">
      <alignment horizontal="center" vertical="center"/>
      <protection locked="0"/>
    </xf>
    <xf numFmtId="0" fontId="39" fillId="17" borderId="0" xfId="0" applyFont="1" applyFill="1" applyAlignment="1">
      <alignment horizont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37" fillId="0" borderId="16" xfId="0" applyFont="1" applyBorder="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0" xfId="0" applyFont="1" applyAlignment="1">
      <alignment horizontal="center" vertical="center" wrapText="1"/>
    </xf>
    <xf numFmtId="0" fontId="46" fillId="0" borderId="17"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15" xfId="0" applyFont="1" applyBorder="1" applyAlignment="1">
      <alignment horizontal="center" vertical="center" wrapText="1"/>
    </xf>
    <xf numFmtId="0" fontId="45" fillId="0" borderId="0" xfId="0" applyFont="1" applyAlignment="1">
      <alignment horizontal="center" vertical="center"/>
    </xf>
    <xf numFmtId="0" fontId="37" fillId="0" borderId="0" xfId="0" applyFont="1" applyAlignment="1">
      <alignment horizontal="left"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5" xfId="0" applyFill="1" applyBorder="1" applyAlignment="1">
      <alignment horizontal="center" vertical="center"/>
    </xf>
    <xf numFmtId="0" fontId="0" fillId="6" borderId="10" xfId="0"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 xfId="0" applyFill="1" applyBorder="1" applyAlignment="1">
      <alignment horizontal="center" vertical="center" shrinkToFit="1"/>
    </xf>
    <xf numFmtId="0" fontId="0" fillId="6" borderId="15" xfId="0" applyFill="1" applyBorder="1" applyAlignment="1">
      <alignment horizontal="center" vertical="center" shrinkToFit="1"/>
    </xf>
    <xf numFmtId="0" fontId="24" fillId="6" borderId="10"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13" xfId="0" applyFont="1" applyFill="1" applyBorder="1" applyAlignment="1">
      <alignment horizontal="center" vertical="center"/>
    </xf>
    <xf numFmtId="0" fontId="24" fillId="6" borderId="15" xfId="0" applyFont="1" applyFill="1" applyBorder="1" applyAlignment="1">
      <alignment horizontal="center" vertical="center"/>
    </xf>
    <xf numFmtId="14" fontId="0" fillId="6" borderId="10" xfId="0" applyNumberFormat="1" applyFill="1" applyBorder="1" applyAlignment="1">
      <alignment horizontal="center" vertical="center"/>
    </xf>
    <xf numFmtId="14" fontId="0" fillId="6" borderId="11"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14" fontId="0" fillId="6" borderId="14" xfId="0" applyNumberFormat="1" applyFill="1" applyBorder="1" applyAlignment="1">
      <alignment horizontal="center" vertical="center"/>
    </xf>
    <xf numFmtId="14" fontId="0" fillId="6" borderId="15" xfId="0" applyNumberFormat="1" applyFill="1" applyBorder="1" applyAlignment="1">
      <alignment horizontal="center" vertical="center"/>
    </xf>
    <xf numFmtId="0" fontId="39" fillId="17" borderId="0" xfId="0" applyFont="1" applyFill="1" applyAlignment="1">
      <alignment horizontal="center" vertical="center" shrinkToFit="1"/>
    </xf>
    <xf numFmtId="0" fontId="2" fillId="14" borderId="38" xfId="0" applyFont="1" applyFill="1" applyBorder="1" applyAlignment="1">
      <alignment horizontal="center" vertical="center" textRotation="90"/>
    </xf>
    <xf numFmtId="0" fontId="2" fillId="14" borderId="122" xfId="0" applyFont="1" applyFill="1" applyBorder="1" applyAlignment="1">
      <alignment horizontal="center" vertical="center" textRotation="90"/>
    </xf>
    <xf numFmtId="0" fontId="29" fillId="6" borderId="10" xfId="0" applyFont="1" applyFill="1" applyBorder="1" applyAlignment="1">
      <alignment horizontal="center" vertical="center" wrapText="1" shrinkToFit="1"/>
    </xf>
    <xf numFmtId="0" fontId="29" fillId="6" borderId="11" xfId="0" applyFont="1" applyFill="1" applyBorder="1" applyAlignment="1">
      <alignment horizontal="center" vertical="center" wrapText="1" shrinkToFit="1"/>
    </xf>
    <xf numFmtId="0" fontId="29" fillId="6" borderId="12" xfId="0" applyFont="1" applyFill="1" applyBorder="1" applyAlignment="1">
      <alignment horizontal="center" vertical="center" wrapText="1" shrinkToFit="1"/>
    </xf>
    <xf numFmtId="0" fontId="29" fillId="6" borderId="13" xfId="0" applyFont="1" applyFill="1" applyBorder="1" applyAlignment="1">
      <alignment horizontal="center" vertical="center" wrapText="1" shrinkToFit="1"/>
    </xf>
    <xf numFmtId="0" fontId="29" fillId="6" borderId="14" xfId="0" applyFont="1" applyFill="1" applyBorder="1" applyAlignment="1">
      <alignment horizontal="center" vertical="center" wrapText="1" shrinkToFit="1"/>
    </xf>
    <xf numFmtId="0" fontId="29" fillId="6" borderId="15" xfId="0" applyFont="1" applyFill="1" applyBorder="1" applyAlignment="1">
      <alignment horizontal="center" vertical="center" wrapText="1" shrinkToFit="1"/>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cellXfs>
  <cellStyles count="6">
    <cellStyle name="Lien hypertexte" xfId="4" builtinId="8"/>
    <cellStyle name="Milliers" xfId="1" builtinId="3"/>
    <cellStyle name="Monétaire" xfId="2" builtinId="4"/>
    <cellStyle name="Normal" xfId="0" builtinId="0"/>
    <cellStyle name="Normal 2" xfId="5" xr:uid="{00000000-0005-0000-0000-000004000000}"/>
    <cellStyle name="Pourcentage" xfId="3" builtinId="5"/>
  </cellStyles>
  <dxfs count="472">
    <dxf>
      <font>
        <color rgb="FF9C0006"/>
      </font>
      <fill>
        <patternFill>
          <bgColor rgb="FFFFC7CE"/>
        </patternFill>
      </fill>
    </dxf>
    <dxf>
      <font>
        <b val="0"/>
        <i val="0"/>
        <color rgb="FFC00000"/>
      </font>
      <fill>
        <patternFill>
          <bgColor theme="5" tint="0.79998168889431442"/>
        </patternFill>
      </fill>
    </dxf>
    <dxf>
      <font>
        <b val="0"/>
        <i val="0"/>
        <color rgb="FFC00000"/>
      </font>
      <fill>
        <patternFill>
          <bgColor theme="5" tint="0.79998168889431442"/>
        </patternFill>
      </fill>
    </dxf>
    <dxf>
      <font>
        <color theme="1"/>
      </font>
      <fill>
        <patternFill>
          <bgColor theme="9" tint="0.79998168889431442"/>
        </patternFill>
      </fill>
      <border>
        <left style="hair">
          <color auto="1"/>
        </left>
        <right style="hair">
          <color auto="1"/>
        </right>
        <top style="hair">
          <color auto="1"/>
        </top>
        <bottom style="hair">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Grille_analyse!$H$149</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Grille_analyse!$G$150:$G$154</c:f>
              <c:strCache>
                <c:ptCount val="5"/>
                <c:pt idx="0">
                  <c:v>Objectifs</c:v>
                </c:pt>
                <c:pt idx="1">
                  <c:v>Méthode</c:v>
                </c:pt>
                <c:pt idx="2">
                  <c:v>Mise en œuvre</c:v>
                </c:pt>
                <c:pt idx="3">
                  <c:v>Moyens</c:v>
                </c:pt>
                <c:pt idx="4">
                  <c:v>Suivi - Evaluation</c:v>
                </c:pt>
              </c:strCache>
            </c:strRef>
          </c:cat>
          <c:val>
            <c:numRef>
              <c:f>Grille_analyse!$H$150:$H$154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Grille_analyse!$J$149</c:f>
              <c:strCache>
                <c:ptCount val="1"/>
                <c:pt idx="0">
                  <c:v>Moyenne</c:v>
                </c:pt>
              </c:strCache>
            </c:strRef>
          </c:tx>
          <c:spPr>
            <a:noFill/>
            <a:ln w="9525" cap="flat" cmpd="sng" algn="ctr">
              <a:solidFill>
                <a:schemeClr val="tx1"/>
              </a:solidFill>
              <a:round/>
            </a:ln>
            <a:effectLst/>
          </c:spPr>
          <c:cat>
            <c:strRef>
              <c:f>Grille_analyse!$G$150:$G$154</c:f>
              <c:strCache>
                <c:ptCount val="5"/>
                <c:pt idx="0">
                  <c:v>Objectifs</c:v>
                </c:pt>
                <c:pt idx="1">
                  <c:v>Méthode</c:v>
                </c:pt>
                <c:pt idx="2">
                  <c:v>Mise en œuvre</c:v>
                </c:pt>
                <c:pt idx="3">
                  <c:v>Moyens</c:v>
                </c:pt>
                <c:pt idx="4">
                  <c:v>Suivi - Evaluation</c:v>
                </c:pt>
              </c:strCache>
            </c:strRef>
          </c:cat>
          <c:val>
            <c:numRef>
              <c:f>Grille_analyse!$J$150:$J$154</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141248288"/>
        <c:axId val="-141243392"/>
        <c:extLst>
          <c:ext xmlns:c15="http://schemas.microsoft.com/office/drawing/2012/chart" uri="{02D57815-91ED-43cb-92C2-25804820EDAC}">
            <c15:filteredRadarSeries>
              <c15:ser>
                <c:idx val="1"/>
                <c:order val="1"/>
                <c:tx>
                  <c:strRef>
                    <c:extLst>
                      <c:ext uri="{02D57815-91ED-43cb-92C2-25804820EDAC}">
                        <c15:formulaRef>
                          <c15:sqref>Grille_analyse!$I$149</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Grille_analyse!$G$150:$G$154</c15:sqref>
                        </c15:formulaRef>
                      </c:ext>
                    </c:extLst>
                    <c:strCache>
                      <c:ptCount val="5"/>
                      <c:pt idx="0">
                        <c:v>Objectifs</c:v>
                      </c:pt>
                      <c:pt idx="1">
                        <c:v>Méthode</c:v>
                      </c:pt>
                      <c:pt idx="2">
                        <c:v>Mise en œuvre</c:v>
                      </c:pt>
                      <c:pt idx="3">
                        <c:v>Moyens</c:v>
                      </c:pt>
                      <c:pt idx="4">
                        <c:v>Suivi - Evaluation</c:v>
                      </c:pt>
                    </c:strCache>
                  </c:strRef>
                </c:cat>
                <c:val>
                  <c:numRef>
                    <c:extLst>
                      <c:ext uri="{02D57815-91ED-43cb-92C2-25804820EDAC}">
                        <c15:formulaRef>
                          <c15:sqref>Grille_analyse!$I$150:$I$154</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Grille_analyse!$K$149</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Grille_analyse!$G$150:$G$154</c15:sqref>
                        </c15:formulaRef>
                      </c:ext>
                    </c:extLst>
                    <c:strCache>
                      <c:ptCount val="5"/>
                      <c:pt idx="0">
                        <c:v>Objectifs</c:v>
                      </c:pt>
                      <c:pt idx="1">
                        <c:v>Méthode</c:v>
                      </c:pt>
                      <c:pt idx="2">
                        <c:v>Mise en œuvre</c:v>
                      </c:pt>
                      <c:pt idx="3">
                        <c:v>Moyens</c:v>
                      </c:pt>
                      <c:pt idx="4">
                        <c:v>Suivi - Evaluation</c:v>
                      </c:pt>
                    </c:strCache>
                  </c:strRef>
                </c:cat>
                <c:val>
                  <c:numRef>
                    <c:extLst xmlns:c15="http://schemas.microsoft.com/office/drawing/2012/chart">
                      <c:ext xmlns:c15="http://schemas.microsoft.com/office/drawing/2012/chart" uri="{02D57815-91ED-43cb-92C2-25804820EDAC}">
                        <c15:formulaRef>
                          <c15:sqref>Grille_analyse!$K$150:$K$154</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14124828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1243392"/>
        <c:crosses val="autoZero"/>
        <c:auto val="1"/>
        <c:lblAlgn val="ctr"/>
        <c:lblOffset val="100"/>
        <c:noMultiLvlLbl val="0"/>
      </c:catAx>
      <c:valAx>
        <c:axId val="-141243392"/>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141248288"/>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12.png"/><Relationship Id="rId3" Type="http://schemas.openxmlformats.org/officeDocument/2006/relationships/hyperlink" Target="#Grille_analyse!A1"/><Relationship Id="rId7" Type="http://schemas.openxmlformats.org/officeDocument/2006/relationships/image" Target="../media/image20.png"/><Relationship Id="rId12" Type="http://schemas.openxmlformats.org/officeDocument/2006/relationships/chart" Target="../charts/chart1.xml"/><Relationship Id="rId2" Type="http://schemas.openxmlformats.org/officeDocument/2006/relationships/image" Target="../media/image17.jpeg"/><Relationship Id="rId1" Type="http://schemas.openxmlformats.org/officeDocument/2006/relationships/hyperlink" Target="#'0 - Page de garde'!Zone_d_impression"/><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3.png"/><Relationship Id="rId10" Type="http://schemas.openxmlformats.org/officeDocument/2006/relationships/image" Target="../media/image23.png"/><Relationship Id="rId4" Type="http://schemas.openxmlformats.org/officeDocument/2006/relationships/image" Target="../media/image18.png"/><Relationship Id="rId9"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Lisez-moi'!Impression_des_titres"/><Relationship Id="rId18" Type="http://schemas.openxmlformats.org/officeDocument/2006/relationships/image" Target="../media/image11.png"/><Relationship Id="rId3" Type="http://schemas.openxmlformats.org/officeDocument/2006/relationships/hyperlink" Target="#Th&#233;matiques!Zone_d_impression"/><Relationship Id="rId7" Type="http://schemas.openxmlformats.org/officeDocument/2006/relationships/hyperlink" Target="#Objectifs!Zone_d_impression"/><Relationship Id="rId12" Type="http://schemas.openxmlformats.org/officeDocument/2006/relationships/image" Target="../media/image8.jpeg"/><Relationship Id="rId17" Type="http://schemas.openxmlformats.org/officeDocument/2006/relationships/hyperlink" Target="#Evaluation!Zone_d_impression"/><Relationship Id="rId2" Type="http://schemas.openxmlformats.org/officeDocument/2006/relationships/image" Target="../media/image3.png"/><Relationship Id="rId16" Type="http://schemas.openxmlformats.org/officeDocument/2006/relationships/image" Target="../media/image10.png"/><Relationship Id="rId1" Type="http://schemas.openxmlformats.org/officeDocument/2006/relationships/hyperlink" Target="#Identification!Zone_d_impression"/><Relationship Id="rId6" Type="http://schemas.openxmlformats.org/officeDocument/2006/relationships/image" Target="../media/image5.png"/><Relationship Id="rId11" Type="http://schemas.openxmlformats.org/officeDocument/2006/relationships/hyperlink" Target="#Financement!Zone_d_impression"/><Relationship Id="rId5" Type="http://schemas.openxmlformats.org/officeDocument/2006/relationships/hyperlink" Target="#Motivations!Zone_d_impression"/><Relationship Id="rId15" Type="http://schemas.openxmlformats.org/officeDocument/2006/relationships/hyperlink" Target="#Couverture_territoriale!Zone_d_impression"/><Relationship Id="rId10" Type="http://schemas.openxmlformats.org/officeDocument/2006/relationships/image" Target="../media/image7.png"/><Relationship Id="rId19" Type="http://schemas.openxmlformats.org/officeDocument/2006/relationships/image" Target="../media/image12.png"/><Relationship Id="rId4" Type="http://schemas.openxmlformats.org/officeDocument/2006/relationships/image" Target="../media/image4.png"/><Relationship Id="rId9" Type="http://schemas.openxmlformats.org/officeDocument/2006/relationships/hyperlink" Target="#'Mise en oeuvre'!Zone_d_impression"/><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121829</xdr:colOff>
      <xdr:row>89</xdr:row>
      <xdr:rowOff>27295</xdr:rowOff>
    </xdr:from>
    <xdr:to>
      <xdr:col>2</xdr:col>
      <xdr:colOff>66673</xdr:colOff>
      <xdr:row>90</xdr:row>
      <xdr:rowOff>105186</xdr:rowOff>
    </xdr:to>
    <xdr:sp macro="" textlink="">
      <xdr:nvSpPr>
        <xdr:cNvPr id="4" name="Ellipse 3">
          <a:extLst>
            <a:ext uri="{FF2B5EF4-FFF2-40B4-BE49-F238E27FC236}">
              <a16:creationId xmlns:a16="http://schemas.microsoft.com/office/drawing/2014/main" id="{00000000-0008-0000-0000-000004000000}"/>
            </a:ext>
          </a:extLst>
        </xdr:cNvPr>
        <xdr:cNvSpPr/>
      </xdr:nvSpPr>
      <xdr:spPr>
        <a:xfrm>
          <a:off x="121829" y="9866960"/>
          <a:ext cx="199978" cy="188449"/>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22</xdr:row>
      <xdr:rowOff>27295</xdr:rowOff>
    </xdr:from>
    <xdr:to>
      <xdr:col>2</xdr:col>
      <xdr:colOff>66673</xdr:colOff>
      <xdr:row>23</xdr:row>
      <xdr:rowOff>105186</xdr:rowOff>
    </xdr:to>
    <xdr:sp macro="" textlink="">
      <xdr:nvSpPr>
        <xdr:cNvPr id="5" name="Ellipse 4">
          <a:extLst>
            <a:ext uri="{FF2B5EF4-FFF2-40B4-BE49-F238E27FC236}">
              <a16:creationId xmlns:a16="http://schemas.microsoft.com/office/drawing/2014/main" id="{00000000-0008-0000-0000-000005000000}"/>
            </a:ext>
          </a:extLst>
        </xdr:cNvPr>
        <xdr:cNvSpPr/>
      </xdr:nvSpPr>
      <xdr:spPr>
        <a:xfrm>
          <a:off x="121829" y="2459572"/>
          <a:ext cx="199978" cy="188449"/>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60370</xdr:colOff>
      <xdr:row>135</xdr:row>
      <xdr:rowOff>46954</xdr:rowOff>
    </xdr:from>
    <xdr:to>
      <xdr:col>2</xdr:col>
      <xdr:colOff>67077</xdr:colOff>
      <xdr:row>136</xdr:row>
      <xdr:rowOff>60369</xdr:rowOff>
    </xdr:to>
    <xdr:sp macro="" textlink="">
      <xdr:nvSpPr>
        <xdr:cNvPr id="6" name="Ellipse 5">
          <a:extLst>
            <a:ext uri="{FF2B5EF4-FFF2-40B4-BE49-F238E27FC236}">
              <a16:creationId xmlns:a16="http://schemas.microsoft.com/office/drawing/2014/main" id="{00000000-0008-0000-0000-000006000000}"/>
            </a:ext>
          </a:extLst>
        </xdr:cNvPr>
        <xdr:cNvSpPr/>
      </xdr:nvSpPr>
      <xdr:spPr>
        <a:xfrm>
          <a:off x="182201" y="14998989"/>
          <a:ext cx="128539" cy="124171"/>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53662</xdr:colOff>
      <xdr:row>138</xdr:row>
      <xdr:rowOff>53662</xdr:rowOff>
    </xdr:from>
    <xdr:to>
      <xdr:col>2</xdr:col>
      <xdr:colOff>60369</xdr:colOff>
      <xdr:row>139</xdr:row>
      <xdr:rowOff>67077</xdr:rowOff>
    </xdr:to>
    <xdr:sp macro="" textlink="">
      <xdr:nvSpPr>
        <xdr:cNvPr id="7" name="Ellipse 6">
          <a:extLst>
            <a:ext uri="{FF2B5EF4-FFF2-40B4-BE49-F238E27FC236}">
              <a16:creationId xmlns:a16="http://schemas.microsoft.com/office/drawing/2014/main" id="{00000000-0008-0000-0000-000007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53663</xdr:colOff>
      <xdr:row>141</xdr:row>
      <xdr:rowOff>46955</xdr:rowOff>
    </xdr:from>
    <xdr:to>
      <xdr:col>2</xdr:col>
      <xdr:colOff>60370</xdr:colOff>
      <xdr:row>142</xdr:row>
      <xdr:rowOff>60370</xdr:rowOff>
    </xdr:to>
    <xdr:sp macro="" textlink="">
      <xdr:nvSpPr>
        <xdr:cNvPr id="8" name="Ellipse 7">
          <a:extLst>
            <a:ext uri="{FF2B5EF4-FFF2-40B4-BE49-F238E27FC236}">
              <a16:creationId xmlns:a16="http://schemas.microsoft.com/office/drawing/2014/main" id="{00000000-0008-0000-0000-000008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135</xdr:row>
      <xdr:rowOff>46954</xdr:rowOff>
    </xdr:from>
    <xdr:to>
      <xdr:col>26</xdr:col>
      <xdr:colOff>67077</xdr:colOff>
      <xdr:row>136</xdr:row>
      <xdr:rowOff>60369</xdr:rowOff>
    </xdr:to>
    <xdr:sp macro="" textlink="">
      <xdr:nvSpPr>
        <xdr:cNvPr id="9" name="Ellipse 8">
          <a:extLst>
            <a:ext uri="{FF2B5EF4-FFF2-40B4-BE49-F238E27FC236}">
              <a16:creationId xmlns:a16="http://schemas.microsoft.com/office/drawing/2014/main" id="{00000000-0008-0000-0000-000009000000}"/>
            </a:ext>
          </a:extLst>
        </xdr:cNvPr>
        <xdr:cNvSpPr/>
      </xdr:nvSpPr>
      <xdr:spPr>
        <a:xfrm>
          <a:off x="181109" y="15555264"/>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53662</xdr:colOff>
      <xdr:row>138</xdr:row>
      <xdr:rowOff>53662</xdr:rowOff>
    </xdr:from>
    <xdr:to>
      <xdr:col>26</xdr:col>
      <xdr:colOff>60369</xdr:colOff>
      <xdr:row>139</xdr:row>
      <xdr:rowOff>67077</xdr:rowOff>
    </xdr:to>
    <xdr:sp macro="" textlink="">
      <xdr:nvSpPr>
        <xdr:cNvPr id="10" name="Ellipse 9">
          <a:extLst>
            <a:ext uri="{FF2B5EF4-FFF2-40B4-BE49-F238E27FC236}">
              <a16:creationId xmlns:a16="http://schemas.microsoft.com/office/drawing/2014/main" id="{00000000-0008-0000-0000-00000A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53663</xdr:colOff>
      <xdr:row>141</xdr:row>
      <xdr:rowOff>46955</xdr:rowOff>
    </xdr:from>
    <xdr:to>
      <xdr:col>26</xdr:col>
      <xdr:colOff>60370</xdr:colOff>
      <xdr:row>142</xdr:row>
      <xdr:rowOff>60370</xdr:rowOff>
    </xdr:to>
    <xdr:sp macro="" textlink="">
      <xdr:nvSpPr>
        <xdr:cNvPr id="11" name="Ellipse 10">
          <a:extLst>
            <a:ext uri="{FF2B5EF4-FFF2-40B4-BE49-F238E27FC236}">
              <a16:creationId xmlns:a16="http://schemas.microsoft.com/office/drawing/2014/main" id="{00000000-0008-0000-0000-00000B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173</xdr:row>
      <xdr:rowOff>44303</xdr:rowOff>
    </xdr:from>
    <xdr:to>
      <xdr:col>2</xdr:col>
      <xdr:colOff>66673</xdr:colOff>
      <xdr:row>175</xdr:row>
      <xdr:rowOff>11636</xdr:rowOff>
    </xdr:to>
    <xdr:sp macro="" textlink="">
      <xdr:nvSpPr>
        <xdr:cNvPr id="12" name="Ellipse 11">
          <a:extLst>
            <a:ext uri="{FF2B5EF4-FFF2-40B4-BE49-F238E27FC236}">
              <a16:creationId xmlns:a16="http://schemas.microsoft.com/office/drawing/2014/main" id="{00000000-0008-0000-0000-00000C000000}"/>
            </a:ext>
          </a:extLst>
        </xdr:cNvPr>
        <xdr:cNvSpPr/>
      </xdr:nvSpPr>
      <xdr:spPr>
        <a:xfrm>
          <a:off x="121829" y="9901570"/>
          <a:ext cx="188507" cy="188845"/>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38407</xdr:colOff>
      <xdr:row>237</xdr:row>
      <xdr:rowOff>46090</xdr:rowOff>
    </xdr:from>
    <xdr:to>
      <xdr:col>6</xdr:col>
      <xdr:colOff>45114</xdr:colOff>
      <xdr:row>238</xdr:row>
      <xdr:rowOff>59504</xdr:rowOff>
    </xdr:to>
    <xdr:sp macro="" textlink="">
      <xdr:nvSpPr>
        <xdr:cNvPr id="13" name="Ellipse 12">
          <a:extLst>
            <a:ext uri="{FF2B5EF4-FFF2-40B4-BE49-F238E27FC236}">
              <a16:creationId xmlns:a16="http://schemas.microsoft.com/office/drawing/2014/main" id="{00000000-0008-0000-0000-00000D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38407</xdr:colOff>
      <xdr:row>237</xdr:row>
      <xdr:rowOff>46090</xdr:rowOff>
    </xdr:from>
    <xdr:to>
      <xdr:col>22</xdr:col>
      <xdr:colOff>45114</xdr:colOff>
      <xdr:row>238</xdr:row>
      <xdr:rowOff>59504</xdr:rowOff>
    </xdr:to>
    <xdr:sp macro="" textlink="">
      <xdr:nvSpPr>
        <xdr:cNvPr id="14" name="Ellipse 13">
          <a:extLst>
            <a:ext uri="{FF2B5EF4-FFF2-40B4-BE49-F238E27FC236}">
              <a16:creationId xmlns:a16="http://schemas.microsoft.com/office/drawing/2014/main" id="{00000000-0008-0000-0000-00000E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37</xdr:col>
      <xdr:colOff>38407</xdr:colOff>
      <xdr:row>237</xdr:row>
      <xdr:rowOff>46090</xdr:rowOff>
    </xdr:from>
    <xdr:to>
      <xdr:col>38</xdr:col>
      <xdr:colOff>45114</xdr:colOff>
      <xdr:row>238</xdr:row>
      <xdr:rowOff>59504</xdr:rowOff>
    </xdr:to>
    <xdr:sp macro="" textlink="">
      <xdr:nvSpPr>
        <xdr:cNvPr id="15" name="Ellipse 14">
          <a:extLst>
            <a:ext uri="{FF2B5EF4-FFF2-40B4-BE49-F238E27FC236}">
              <a16:creationId xmlns:a16="http://schemas.microsoft.com/office/drawing/2014/main" id="{00000000-0008-0000-0000-00000F000000}"/>
            </a:ext>
          </a:extLst>
        </xdr:cNvPr>
        <xdr:cNvSpPr/>
      </xdr:nvSpPr>
      <xdr:spPr>
        <a:xfrm>
          <a:off x="2619375"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246</xdr:row>
      <xdr:rowOff>46090</xdr:rowOff>
    </xdr:from>
    <xdr:to>
      <xdr:col>2</xdr:col>
      <xdr:colOff>111567</xdr:colOff>
      <xdr:row>247</xdr:row>
      <xdr:rowOff>59504</xdr:rowOff>
    </xdr:to>
    <xdr:sp macro="" textlink="">
      <xdr:nvSpPr>
        <xdr:cNvPr id="16" name="Ellipse 15">
          <a:extLst>
            <a:ext uri="{FF2B5EF4-FFF2-40B4-BE49-F238E27FC236}">
              <a16:creationId xmlns:a16="http://schemas.microsoft.com/office/drawing/2014/main" id="{00000000-0008-0000-0000-000010000000}"/>
            </a:ext>
          </a:extLst>
        </xdr:cNvPr>
        <xdr:cNvSpPr/>
      </xdr:nvSpPr>
      <xdr:spPr>
        <a:xfrm>
          <a:off x="226692" y="28526948"/>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34</xdr:col>
      <xdr:colOff>55021</xdr:colOff>
      <xdr:row>246</xdr:row>
      <xdr:rowOff>51628</xdr:rowOff>
    </xdr:from>
    <xdr:to>
      <xdr:col>35</xdr:col>
      <xdr:colOff>61727</xdr:colOff>
      <xdr:row>247</xdr:row>
      <xdr:rowOff>65042</xdr:rowOff>
    </xdr:to>
    <xdr:sp macro="" textlink="">
      <xdr:nvSpPr>
        <xdr:cNvPr id="18" name="Ellipse 17">
          <a:extLst>
            <a:ext uri="{FF2B5EF4-FFF2-40B4-BE49-F238E27FC236}">
              <a16:creationId xmlns:a16="http://schemas.microsoft.com/office/drawing/2014/main" id="{00000000-0008-0000-0000-000012000000}"/>
            </a:ext>
          </a:extLst>
        </xdr:cNvPr>
        <xdr:cNvSpPr/>
      </xdr:nvSpPr>
      <xdr:spPr>
        <a:xfrm>
          <a:off x="4197288" y="28532486"/>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77172</xdr:colOff>
      <xdr:row>246</xdr:row>
      <xdr:rowOff>46090</xdr:rowOff>
    </xdr:from>
    <xdr:to>
      <xdr:col>19</xdr:col>
      <xdr:colOff>83879</xdr:colOff>
      <xdr:row>247</xdr:row>
      <xdr:rowOff>59504</xdr:rowOff>
    </xdr:to>
    <xdr:sp macro="" textlink="">
      <xdr:nvSpPr>
        <xdr:cNvPr id="19" name="Ellipse 18">
          <a:extLst>
            <a:ext uri="{FF2B5EF4-FFF2-40B4-BE49-F238E27FC236}">
              <a16:creationId xmlns:a16="http://schemas.microsoft.com/office/drawing/2014/main" id="{00000000-0008-0000-0000-000013000000}"/>
            </a:ext>
          </a:extLst>
        </xdr:cNvPr>
        <xdr:cNvSpPr/>
      </xdr:nvSpPr>
      <xdr:spPr>
        <a:xfrm>
          <a:off x="2270137" y="28526948"/>
          <a:ext cx="128539"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249</xdr:row>
      <xdr:rowOff>46089</xdr:rowOff>
    </xdr:from>
    <xdr:to>
      <xdr:col>2</xdr:col>
      <xdr:colOff>111567</xdr:colOff>
      <xdr:row>250</xdr:row>
      <xdr:rowOff>59503</xdr:rowOff>
    </xdr:to>
    <xdr:sp macro="" textlink="">
      <xdr:nvSpPr>
        <xdr:cNvPr id="21" name="Ellipse 20">
          <a:extLst>
            <a:ext uri="{FF2B5EF4-FFF2-40B4-BE49-F238E27FC236}">
              <a16:creationId xmlns:a16="http://schemas.microsoft.com/office/drawing/2014/main" id="{00000000-0008-0000-0000-000015000000}"/>
            </a:ext>
          </a:extLst>
        </xdr:cNvPr>
        <xdr:cNvSpPr/>
      </xdr:nvSpPr>
      <xdr:spPr>
        <a:xfrm>
          <a:off x="226692" y="28875827"/>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257</xdr:row>
      <xdr:rowOff>11076</xdr:rowOff>
    </xdr:from>
    <xdr:to>
      <xdr:col>2</xdr:col>
      <xdr:colOff>72211</xdr:colOff>
      <xdr:row>258</xdr:row>
      <xdr:rowOff>94703</xdr:rowOff>
    </xdr:to>
    <xdr:sp macro="" textlink="">
      <xdr:nvSpPr>
        <xdr:cNvPr id="22" name="Ellipse 21">
          <a:extLst>
            <a:ext uri="{FF2B5EF4-FFF2-40B4-BE49-F238E27FC236}">
              <a16:creationId xmlns:a16="http://schemas.microsoft.com/office/drawing/2014/main" id="{00000000-0008-0000-0000-000016000000}"/>
            </a:ext>
          </a:extLst>
        </xdr:cNvPr>
        <xdr:cNvSpPr/>
      </xdr:nvSpPr>
      <xdr:spPr>
        <a:xfrm>
          <a:off x="127367" y="29887457"/>
          <a:ext cx="188507" cy="19992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263</xdr:row>
      <xdr:rowOff>46954</xdr:rowOff>
    </xdr:from>
    <xdr:to>
      <xdr:col>26</xdr:col>
      <xdr:colOff>67077</xdr:colOff>
      <xdr:row>264</xdr:row>
      <xdr:rowOff>60369</xdr:rowOff>
    </xdr:to>
    <xdr:sp macro="" textlink="">
      <xdr:nvSpPr>
        <xdr:cNvPr id="24" name="Ellipse 23">
          <a:extLst>
            <a:ext uri="{FF2B5EF4-FFF2-40B4-BE49-F238E27FC236}">
              <a16:creationId xmlns:a16="http://schemas.microsoft.com/office/drawing/2014/main" id="{00000000-0008-0000-0000-000018000000}"/>
            </a:ext>
          </a:extLst>
        </xdr:cNvPr>
        <xdr:cNvSpPr/>
      </xdr:nvSpPr>
      <xdr:spPr>
        <a:xfrm>
          <a:off x="3106155" y="15746591"/>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266</xdr:row>
      <xdr:rowOff>46954</xdr:rowOff>
    </xdr:from>
    <xdr:to>
      <xdr:col>26</xdr:col>
      <xdr:colOff>67077</xdr:colOff>
      <xdr:row>267</xdr:row>
      <xdr:rowOff>60369</xdr:rowOff>
    </xdr:to>
    <xdr:sp macro="" textlink="">
      <xdr:nvSpPr>
        <xdr:cNvPr id="26" name="Ellipse 25">
          <a:extLst>
            <a:ext uri="{FF2B5EF4-FFF2-40B4-BE49-F238E27FC236}">
              <a16:creationId xmlns:a16="http://schemas.microsoft.com/office/drawing/2014/main" id="{00000000-0008-0000-0000-00001A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269</xdr:row>
      <xdr:rowOff>46954</xdr:rowOff>
    </xdr:from>
    <xdr:to>
      <xdr:col>26</xdr:col>
      <xdr:colOff>67077</xdr:colOff>
      <xdr:row>270</xdr:row>
      <xdr:rowOff>60369</xdr:rowOff>
    </xdr:to>
    <xdr:sp macro="" textlink="">
      <xdr:nvSpPr>
        <xdr:cNvPr id="28" name="Ellipse 27">
          <a:extLst>
            <a:ext uri="{FF2B5EF4-FFF2-40B4-BE49-F238E27FC236}">
              <a16:creationId xmlns:a16="http://schemas.microsoft.com/office/drawing/2014/main" id="{00000000-0008-0000-0000-00001C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272</xdr:row>
      <xdr:rowOff>46954</xdr:rowOff>
    </xdr:from>
    <xdr:to>
      <xdr:col>26</xdr:col>
      <xdr:colOff>67077</xdr:colOff>
      <xdr:row>273</xdr:row>
      <xdr:rowOff>60369</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275</xdr:row>
      <xdr:rowOff>46954</xdr:rowOff>
    </xdr:from>
    <xdr:to>
      <xdr:col>26</xdr:col>
      <xdr:colOff>67077</xdr:colOff>
      <xdr:row>276</xdr:row>
      <xdr:rowOff>60369</xdr:rowOff>
    </xdr:to>
    <xdr:sp macro="" textlink="">
      <xdr:nvSpPr>
        <xdr:cNvPr id="31" name="Ellipse 30">
          <a:extLst>
            <a:ext uri="{FF2B5EF4-FFF2-40B4-BE49-F238E27FC236}">
              <a16:creationId xmlns:a16="http://schemas.microsoft.com/office/drawing/2014/main" id="{00000000-0008-0000-0000-00001F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340</xdr:row>
      <xdr:rowOff>11076</xdr:rowOff>
    </xdr:from>
    <xdr:to>
      <xdr:col>2</xdr:col>
      <xdr:colOff>72211</xdr:colOff>
      <xdr:row>341</xdr:row>
      <xdr:rowOff>94703</xdr:rowOff>
    </xdr:to>
    <xdr:sp macro="" textlink="">
      <xdr:nvSpPr>
        <xdr:cNvPr id="32" name="Ellipse 31">
          <a:extLst>
            <a:ext uri="{FF2B5EF4-FFF2-40B4-BE49-F238E27FC236}">
              <a16:creationId xmlns:a16="http://schemas.microsoft.com/office/drawing/2014/main" id="{00000000-0008-0000-0000-000020000000}"/>
            </a:ext>
          </a:extLst>
        </xdr:cNvPr>
        <xdr:cNvSpPr/>
      </xdr:nvSpPr>
      <xdr:spPr>
        <a:xfrm>
          <a:off x="133103" y="28415987"/>
          <a:ext cx="194242" cy="19418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11476</xdr:colOff>
      <xdr:row>346</xdr:row>
      <xdr:rowOff>68856</xdr:rowOff>
    </xdr:from>
    <xdr:to>
      <xdr:col>2</xdr:col>
      <xdr:colOff>114759</xdr:colOff>
      <xdr:row>347</xdr:row>
      <xdr:rowOff>57380</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346</xdr:row>
      <xdr:rowOff>68856</xdr:rowOff>
    </xdr:from>
    <xdr:to>
      <xdr:col>18</xdr:col>
      <xdr:colOff>114759</xdr:colOff>
      <xdr:row>347</xdr:row>
      <xdr:rowOff>57380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346</xdr:row>
      <xdr:rowOff>68856</xdr:rowOff>
    </xdr:from>
    <xdr:to>
      <xdr:col>34</xdr:col>
      <xdr:colOff>114759</xdr:colOff>
      <xdr:row>347</xdr:row>
      <xdr:rowOff>57380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349</xdr:row>
      <xdr:rowOff>68856</xdr:rowOff>
    </xdr:from>
    <xdr:to>
      <xdr:col>2</xdr:col>
      <xdr:colOff>114759</xdr:colOff>
      <xdr:row>350</xdr:row>
      <xdr:rowOff>57380</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349</xdr:row>
      <xdr:rowOff>68856</xdr:rowOff>
    </xdr:from>
    <xdr:to>
      <xdr:col>18</xdr:col>
      <xdr:colOff>114759</xdr:colOff>
      <xdr:row>350</xdr:row>
      <xdr:rowOff>57380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2283705"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349</xdr:row>
      <xdr:rowOff>68856</xdr:rowOff>
    </xdr:from>
    <xdr:to>
      <xdr:col>34</xdr:col>
      <xdr:colOff>114759</xdr:colOff>
      <xdr:row>350</xdr:row>
      <xdr:rowOff>57380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4303464"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352</xdr:row>
      <xdr:rowOff>68856</xdr:rowOff>
    </xdr:from>
    <xdr:to>
      <xdr:col>2</xdr:col>
      <xdr:colOff>114759</xdr:colOff>
      <xdr:row>353</xdr:row>
      <xdr:rowOff>57380</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263946"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352</xdr:row>
      <xdr:rowOff>68856</xdr:rowOff>
    </xdr:from>
    <xdr:to>
      <xdr:col>18</xdr:col>
      <xdr:colOff>114759</xdr:colOff>
      <xdr:row>353</xdr:row>
      <xdr:rowOff>57380</xdr:rowOff>
    </xdr:to>
    <xdr:sp macro="" textlink="">
      <xdr:nvSpPr>
        <xdr:cNvPr id="52" name="Rectangle 51">
          <a:extLst>
            <a:ext uri="{FF2B5EF4-FFF2-40B4-BE49-F238E27FC236}">
              <a16:creationId xmlns:a16="http://schemas.microsoft.com/office/drawing/2014/main" id="{00000000-0008-0000-0000-000034000000}"/>
            </a:ext>
          </a:extLst>
        </xdr:cNvPr>
        <xdr:cNvSpPr/>
      </xdr:nvSpPr>
      <xdr:spPr>
        <a:xfrm>
          <a:off x="2283705"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352</xdr:row>
      <xdr:rowOff>68856</xdr:rowOff>
    </xdr:from>
    <xdr:to>
      <xdr:col>34</xdr:col>
      <xdr:colOff>114759</xdr:colOff>
      <xdr:row>353</xdr:row>
      <xdr:rowOff>57380</xdr:rowOff>
    </xdr:to>
    <xdr:sp macro="" textlink="">
      <xdr:nvSpPr>
        <xdr:cNvPr id="53" name="Rectangle 52">
          <a:extLst>
            <a:ext uri="{FF2B5EF4-FFF2-40B4-BE49-F238E27FC236}">
              <a16:creationId xmlns:a16="http://schemas.microsoft.com/office/drawing/2014/main" id="{00000000-0008-0000-0000-000035000000}"/>
            </a:ext>
          </a:extLst>
        </xdr:cNvPr>
        <xdr:cNvSpPr/>
      </xdr:nvSpPr>
      <xdr:spPr>
        <a:xfrm>
          <a:off x="4303464"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361</xdr:row>
      <xdr:rowOff>68856</xdr:rowOff>
    </xdr:from>
    <xdr:to>
      <xdr:col>2</xdr:col>
      <xdr:colOff>114759</xdr:colOff>
      <xdr:row>362</xdr:row>
      <xdr:rowOff>57380</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355</xdr:row>
      <xdr:rowOff>68856</xdr:rowOff>
    </xdr:from>
    <xdr:to>
      <xdr:col>2</xdr:col>
      <xdr:colOff>114759</xdr:colOff>
      <xdr:row>356</xdr:row>
      <xdr:rowOff>57380</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355</xdr:row>
      <xdr:rowOff>68856</xdr:rowOff>
    </xdr:from>
    <xdr:to>
      <xdr:col>18</xdr:col>
      <xdr:colOff>114759</xdr:colOff>
      <xdr:row>356</xdr:row>
      <xdr:rowOff>57380</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a:xfrm>
          <a:off x="2157470"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355</xdr:row>
      <xdr:rowOff>68856</xdr:rowOff>
    </xdr:from>
    <xdr:to>
      <xdr:col>34</xdr:col>
      <xdr:colOff>114759</xdr:colOff>
      <xdr:row>356</xdr:row>
      <xdr:rowOff>57380</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a:off x="4050994"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368</xdr:row>
      <xdr:rowOff>68856</xdr:rowOff>
    </xdr:from>
    <xdr:to>
      <xdr:col>2</xdr:col>
      <xdr:colOff>114759</xdr:colOff>
      <xdr:row>369</xdr:row>
      <xdr:rowOff>57380</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a:xfrm>
          <a:off x="262685"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368</xdr:row>
      <xdr:rowOff>68856</xdr:rowOff>
    </xdr:from>
    <xdr:to>
      <xdr:col>18</xdr:col>
      <xdr:colOff>114759</xdr:colOff>
      <xdr:row>369</xdr:row>
      <xdr:rowOff>57380</xdr:rowOff>
    </xdr:to>
    <xdr:sp macro="" textlink="">
      <xdr:nvSpPr>
        <xdr:cNvPr id="61" name="Rectangle 60">
          <a:extLst>
            <a:ext uri="{FF2B5EF4-FFF2-40B4-BE49-F238E27FC236}">
              <a16:creationId xmlns:a16="http://schemas.microsoft.com/office/drawing/2014/main" id="{00000000-0008-0000-0000-00003D000000}"/>
            </a:ext>
          </a:extLst>
        </xdr:cNvPr>
        <xdr:cNvSpPr/>
      </xdr:nvSpPr>
      <xdr:spPr>
        <a:xfrm>
          <a:off x="2146751"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368</xdr:row>
      <xdr:rowOff>68856</xdr:rowOff>
    </xdr:from>
    <xdr:to>
      <xdr:col>34</xdr:col>
      <xdr:colOff>114759</xdr:colOff>
      <xdr:row>369</xdr:row>
      <xdr:rowOff>57380</xdr:rowOff>
    </xdr:to>
    <xdr:sp macro="" textlink="">
      <xdr:nvSpPr>
        <xdr:cNvPr id="62" name="Rectangle 61">
          <a:extLst>
            <a:ext uri="{FF2B5EF4-FFF2-40B4-BE49-F238E27FC236}">
              <a16:creationId xmlns:a16="http://schemas.microsoft.com/office/drawing/2014/main" id="{00000000-0008-0000-0000-00003E000000}"/>
            </a:ext>
          </a:extLst>
        </xdr:cNvPr>
        <xdr:cNvSpPr/>
      </xdr:nvSpPr>
      <xdr:spPr>
        <a:xfrm>
          <a:off x="4030817"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358</xdr:row>
      <xdr:rowOff>68856</xdr:rowOff>
    </xdr:from>
    <xdr:to>
      <xdr:col>2</xdr:col>
      <xdr:colOff>114759</xdr:colOff>
      <xdr:row>359</xdr:row>
      <xdr:rowOff>57380</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260591"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358</xdr:row>
      <xdr:rowOff>68856</xdr:rowOff>
    </xdr:from>
    <xdr:to>
      <xdr:col>18</xdr:col>
      <xdr:colOff>114759</xdr:colOff>
      <xdr:row>359</xdr:row>
      <xdr:rowOff>57380</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2128957"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358</xdr:row>
      <xdr:rowOff>68856</xdr:rowOff>
    </xdr:from>
    <xdr:to>
      <xdr:col>34</xdr:col>
      <xdr:colOff>114759</xdr:colOff>
      <xdr:row>359</xdr:row>
      <xdr:rowOff>57380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3997322"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5536</xdr:colOff>
      <xdr:row>508</xdr:row>
      <xdr:rowOff>11076</xdr:rowOff>
    </xdr:from>
    <xdr:to>
      <xdr:col>2</xdr:col>
      <xdr:colOff>72211</xdr:colOff>
      <xdr:row>509</xdr:row>
      <xdr:rowOff>94703</xdr:rowOff>
    </xdr:to>
    <xdr:sp macro="" textlink="">
      <xdr:nvSpPr>
        <xdr:cNvPr id="68" name="Ellipse 67">
          <a:extLst>
            <a:ext uri="{FF2B5EF4-FFF2-40B4-BE49-F238E27FC236}">
              <a16:creationId xmlns:a16="http://schemas.microsoft.com/office/drawing/2014/main" id="{00000000-0008-0000-0000-000044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592</xdr:row>
      <xdr:rowOff>11076</xdr:rowOff>
    </xdr:from>
    <xdr:to>
      <xdr:col>2</xdr:col>
      <xdr:colOff>72211</xdr:colOff>
      <xdr:row>593</xdr:row>
      <xdr:rowOff>94703</xdr:rowOff>
    </xdr:to>
    <xdr:sp macro="" textlink="">
      <xdr:nvSpPr>
        <xdr:cNvPr id="69" name="Ellipse 68">
          <a:extLst>
            <a:ext uri="{FF2B5EF4-FFF2-40B4-BE49-F238E27FC236}">
              <a16:creationId xmlns:a16="http://schemas.microsoft.com/office/drawing/2014/main" id="{00000000-0008-0000-0000-000045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424</xdr:row>
      <xdr:rowOff>11076</xdr:rowOff>
    </xdr:from>
    <xdr:to>
      <xdr:col>2</xdr:col>
      <xdr:colOff>72211</xdr:colOff>
      <xdr:row>425</xdr:row>
      <xdr:rowOff>94703</xdr:rowOff>
    </xdr:to>
    <xdr:sp macro="" textlink="">
      <xdr:nvSpPr>
        <xdr:cNvPr id="70" name="Ellipse 69">
          <a:extLst>
            <a:ext uri="{FF2B5EF4-FFF2-40B4-BE49-F238E27FC236}">
              <a16:creationId xmlns:a16="http://schemas.microsoft.com/office/drawing/2014/main" id="{00000000-0008-0000-0000-000046000000}"/>
            </a:ext>
          </a:extLst>
        </xdr:cNvPr>
        <xdr:cNvSpPr/>
      </xdr:nvSpPr>
      <xdr:spPr>
        <a:xfrm>
          <a:off x="126763" y="41211031"/>
          <a:ext cx="187903" cy="204854"/>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38</xdr:row>
      <xdr:rowOff>0</xdr:rowOff>
    </xdr:from>
    <xdr:ext cx="525568" cy="457165"/>
    <xdr:pic>
      <xdr:nvPicPr>
        <xdr:cNvPr id="3" name="Image 2">
          <a:hlinkClick xmlns:r="http://schemas.openxmlformats.org/officeDocument/2006/relationships" r:id="rId3" tooltip="Accueil"/>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934200"/>
          <a:ext cx="525568" cy="457165"/>
        </a:xfrm>
        <a:prstGeom prst="rect">
          <a:avLst/>
        </a:prstGeom>
      </xdr:spPr>
    </xdr:pic>
    <xdr:clientData/>
  </xdr:oneCellAnchor>
  <xdr:oneCellAnchor>
    <xdr:from>
      <xdr:col>0</xdr:col>
      <xdr:colOff>5539</xdr:colOff>
      <xdr:row>88</xdr:row>
      <xdr:rowOff>0</xdr:rowOff>
    </xdr:from>
    <xdr:ext cx="525568" cy="457165"/>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3335000"/>
          <a:ext cx="525568" cy="457165"/>
        </a:xfrm>
        <a:prstGeom prst="rect">
          <a:avLst/>
        </a:prstGeom>
      </xdr:spPr>
    </xdr:pic>
    <xdr:clientData/>
  </xdr:oneCellAnchor>
  <xdr:oneCellAnchor>
    <xdr:from>
      <xdr:col>45</xdr:col>
      <xdr:colOff>88372</xdr:colOff>
      <xdr:row>38</xdr:row>
      <xdr:rowOff>51542</xdr:rowOff>
    </xdr:from>
    <xdr:ext cx="330627" cy="330627"/>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43</xdr:row>
      <xdr:rowOff>19050</xdr:rowOff>
    </xdr:from>
    <xdr:ext cx="567426" cy="459884"/>
    <xdr:pic>
      <xdr:nvPicPr>
        <xdr:cNvPr id="12" name="Image 11">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38</xdr:row>
      <xdr:rowOff>47626</xdr:rowOff>
    </xdr:from>
    <xdr:ext cx="357904" cy="377028"/>
    <xdr:pic>
      <xdr:nvPicPr>
        <xdr:cNvPr id="13" name="Imag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88</xdr:row>
      <xdr:rowOff>47626</xdr:rowOff>
    </xdr:from>
    <xdr:ext cx="357904" cy="377028"/>
    <xdr:pic>
      <xdr:nvPicPr>
        <xdr:cNvPr id="14" name="Imag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0</xdr:col>
      <xdr:colOff>5539</xdr:colOff>
      <xdr:row>131</xdr:row>
      <xdr:rowOff>0</xdr:rowOff>
    </xdr:from>
    <xdr:ext cx="525568" cy="457165"/>
    <xdr:pic>
      <xdr:nvPicPr>
        <xdr:cNvPr id="16" name="Image 15">
          <a:hlinkClick xmlns:r="http://schemas.openxmlformats.org/officeDocument/2006/relationships" r:id="rId3" tooltip="Accueil"/>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9888200"/>
          <a:ext cx="525568" cy="457165"/>
        </a:xfrm>
        <a:prstGeom prst="rect">
          <a:avLst/>
        </a:prstGeom>
      </xdr:spPr>
    </xdr:pic>
    <xdr:clientData/>
  </xdr:oneCellAnchor>
  <xdr:oneCellAnchor>
    <xdr:from>
      <xdr:col>45</xdr:col>
      <xdr:colOff>95250</xdr:colOff>
      <xdr:row>131</xdr:row>
      <xdr:rowOff>47626</xdr:rowOff>
    </xdr:from>
    <xdr:ext cx="357904" cy="377028"/>
    <xdr:pic>
      <xdr:nvPicPr>
        <xdr:cNvPr id="18" name="Image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150</xdr:row>
      <xdr:rowOff>46370</xdr:rowOff>
    </xdr:from>
    <xdr:to>
      <xdr:col>31</xdr:col>
      <xdr:colOff>89458</xdr:colOff>
      <xdr:row>152</xdr:row>
      <xdr:rowOff>80095</xdr:rowOff>
    </xdr:to>
    <xdr:sp macro="" textlink="">
      <xdr:nvSpPr>
        <xdr:cNvPr id="20" name="ZoneTexte 19">
          <a:extLst>
            <a:ext uri="{FF2B5EF4-FFF2-40B4-BE49-F238E27FC236}">
              <a16:creationId xmlns:a16="http://schemas.microsoft.com/office/drawing/2014/main" id="{00000000-0008-0000-0B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163</xdr:row>
      <xdr:rowOff>121974</xdr:rowOff>
    </xdr:from>
    <xdr:to>
      <xdr:col>28</xdr:col>
      <xdr:colOff>55541</xdr:colOff>
      <xdr:row>166</xdr:row>
      <xdr:rowOff>5304</xdr:rowOff>
    </xdr:to>
    <xdr:sp macro="" textlink="">
      <xdr:nvSpPr>
        <xdr:cNvPr id="21" name="ZoneTexte 20">
          <a:extLst>
            <a:ext uri="{FF2B5EF4-FFF2-40B4-BE49-F238E27FC236}">
              <a16:creationId xmlns:a16="http://schemas.microsoft.com/office/drawing/2014/main" id="{00000000-0008-0000-0B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163</xdr:row>
      <xdr:rowOff>103390</xdr:rowOff>
    </xdr:from>
    <xdr:to>
      <xdr:col>15</xdr:col>
      <xdr:colOff>103398</xdr:colOff>
      <xdr:row>165</xdr:row>
      <xdr:rowOff>126246</xdr:rowOff>
    </xdr:to>
    <xdr:sp macro="" textlink="">
      <xdr:nvSpPr>
        <xdr:cNvPr id="22" name="ZoneTexte 21">
          <a:extLst>
            <a:ext uri="{FF2B5EF4-FFF2-40B4-BE49-F238E27FC236}">
              <a16:creationId xmlns:a16="http://schemas.microsoft.com/office/drawing/2014/main" id="{00000000-0008-0000-0B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150</xdr:row>
      <xdr:rowOff>51617</xdr:rowOff>
    </xdr:from>
    <xdr:to>
      <xdr:col>10</xdr:col>
      <xdr:colOff>69149</xdr:colOff>
      <xdr:row>152</xdr:row>
      <xdr:rowOff>77133</xdr:rowOff>
    </xdr:to>
    <xdr:sp macro="" textlink="">
      <xdr:nvSpPr>
        <xdr:cNvPr id="23" name="ZoneTexte 22">
          <a:extLst>
            <a:ext uri="{FF2B5EF4-FFF2-40B4-BE49-F238E27FC236}">
              <a16:creationId xmlns:a16="http://schemas.microsoft.com/office/drawing/2014/main" id="{00000000-0008-0000-0B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141</xdr:row>
      <xdr:rowOff>142750</xdr:rowOff>
    </xdr:from>
    <xdr:to>
      <xdr:col>21</xdr:col>
      <xdr:colOff>21967</xdr:colOff>
      <xdr:row>144</xdr:row>
      <xdr:rowOff>19435</xdr:rowOff>
    </xdr:to>
    <xdr:sp macro="" textlink="">
      <xdr:nvSpPr>
        <xdr:cNvPr id="24" name="ZoneTexte 23">
          <a:extLst>
            <a:ext uri="{FF2B5EF4-FFF2-40B4-BE49-F238E27FC236}">
              <a16:creationId xmlns:a16="http://schemas.microsoft.com/office/drawing/2014/main" id="{00000000-0008-0000-0B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151</xdr:row>
      <xdr:rowOff>96320</xdr:rowOff>
    </xdr:from>
    <xdr:to>
      <xdr:col>18</xdr:col>
      <xdr:colOff>180646</xdr:colOff>
      <xdr:row>154</xdr:row>
      <xdr:rowOff>82112</xdr:rowOff>
    </xdr:to>
    <xdr:cxnSp macro="">
      <xdr:nvCxnSpPr>
        <xdr:cNvPr id="25" name="Connecteur droit 24">
          <a:extLst>
            <a:ext uri="{FF2B5EF4-FFF2-40B4-BE49-F238E27FC236}">
              <a16:creationId xmlns:a16="http://schemas.microsoft.com/office/drawing/2014/main" id="{00000000-0008-0000-0B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154</xdr:row>
      <xdr:rowOff>127274</xdr:rowOff>
    </xdr:from>
    <xdr:to>
      <xdr:col>18</xdr:col>
      <xdr:colOff>180646</xdr:colOff>
      <xdr:row>161</xdr:row>
      <xdr:rowOff>135485</xdr:rowOff>
    </xdr:to>
    <xdr:cxnSp macro="">
      <xdr:nvCxnSpPr>
        <xdr:cNvPr id="26" name="Connecteur droit 25">
          <a:extLst>
            <a:ext uri="{FF2B5EF4-FFF2-40B4-BE49-F238E27FC236}">
              <a16:creationId xmlns:a16="http://schemas.microsoft.com/office/drawing/2014/main" id="{00000000-0008-0000-0B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154</xdr:row>
      <xdr:rowOff>110851</xdr:rowOff>
    </xdr:from>
    <xdr:to>
      <xdr:col>23</xdr:col>
      <xdr:colOff>72390</xdr:colOff>
      <xdr:row>161</xdr:row>
      <xdr:rowOff>140970</xdr:rowOff>
    </xdr:to>
    <xdr:cxnSp macro="">
      <xdr:nvCxnSpPr>
        <xdr:cNvPr id="27" name="Connecteur droit 26">
          <a:extLst>
            <a:ext uri="{FF2B5EF4-FFF2-40B4-BE49-F238E27FC236}">
              <a16:creationId xmlns:a16="http://schemas.microsoft.com/office/drawing/2014/main" id="{00000000-0008-0000-0B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151</xdr:row>
      <xdr:rowOff>128427</xdr:rowOff>
    </xdr:from>
    <xdr:to>
      <xdr:col>25</xdr:col>
      <xdr:colOff>171236</xdr:colOff>
      <xdr:row>154</xdr:row>
      <xdr:rowOff>94429</xdr:rowOff>
    </xdr:to>
    <xdr:cxnSp macro="">
      <xdr:nvCxnSpPr>
        <xdr:cNvPr id="28" name="Connecteur droit 27">
          <a:extLst>
            <a:ext uri="{FF2B5EF4-FFF2-40B4-BE49-F238E27FC236}">
              <a16:creationId xmlns:a16="http://schemas.microsoft.com/office/drawing/2014/main" id="{00000000-0008-0000-0B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145</xdr:row>
      <xdr:rowOff>64214</xdr:rowOff>
    </xdr:from>
    <xdr:to>
      <xdr:col>19</xdr:col>
      <xdr:colOff>20530</xdr:colOff>
      <xdr:row>154</xdr:row>
      <xdr:rowOff>61586</xdr:rowOff>
    </xdr:to>
    <xdr:cxnSp macro="">
      <xdr:nvCxnSpPr>
        <xdr:cNvPr id="29" name="Connecteur droit 28">
          <a:extLst>
            <a:ext uri="{FF2B5EF4-FFF2-40B4-BE49-F238E27FC236}">
              <a16:creationId xmlns:a16="http://schemas.microsoft.com/office/drawing/2014/main" id="{00000000-0008-0000-0B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173531</xdr:colOff>
      <xdr:row>153</xdr:row>
      <xdr:rowOff>9718</xdr:rowOff>
    </xdr:from>
    <xdr:to>
      <xdr:col>46</xdr:col>
      <xdr:colOff>14780</xdr:colOff>
      <xdr:row>168</xdr:row>
      <xdr:rowOff>9718</xdr:rowOff>
    </xdr:to>
    <xdr:sp macro="" textlink="">
      <xdr:nvSpPr>
        <xdr:cNvPr id="30" name="Rectangle 29">
          <a:extLst>
            <a:ext uri="{FF2B5EF4-FFF2-40B4-BE49-F238E27FC236}">
              <a16:creationId xmlns:a16="http://schemas.microsoft.com/office/drawing/2014/main" id="{00000000-0008-0000-0B00-00001E000000}"/>
            </a:ext>
          </a:extLst>
        </xdr:cNvPr>
        <xdr:cNvSpPr/>
      </xdr:nvSpPr>
      <xdr:spPr>
        <a:xfrm>
          <a:off x="5927409" y="22398328"/>
          <a:ext cx="2358570" cy="2259757"/>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23</xdr:col>
      <xdr:colOff>53067</xdr:colOff>
      <xdr:row>0</xdr:row>
      <xdr:rowOff>38101</xdr:rowOff>
    </xdr:from>
    <xdr:to>
      <xdr:col>26</xdr:col>
      <xdr:colOff>47624</xdr:colOff>
      <xdr:row>2</xdr:row>
      <xdr:rowOff>94237</xdr:rowOff>
    </xdr:to>
    <xdr:pic>
      <xdr:nvPicPr>
        <xdr:cNvPr id="32" name="Image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4" name="Image 3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B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92</xdr:row>
      <xdr:rowOff>112661</xdr:rowOff>
    </xdr:from>
    <xdr:to>
      <xdr:col>3</xdr:col>
      <xdr:colOff>78722</xdr:colOff>
      <xdr:row>95</xdr:row>
      <xdr:rowOff>102420</xdr:rowOff>
    </xdr:to>
    <xdr:pic>
      <xdr:nvPicPr>
        <xdr:cNvPr id="37" name="Imag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136</xdr:row>
      <xdr:rowOff>0</xdr:rowOff>
    </xdr:from>
    <xdr:to>
      <xdr:col>3</xdr:col>
      <xdr:colOff>67516</xdr:colOff>
      <xdr:row>138</xdr:row>
      <xdr:rowOff>143389</xdr:rowOff>
    </xdr:to>
    <xdr:pic>
      <xdr:nvPicPr>
        <xdr:cNvPr id="38" name="Imag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140</xdr:row>
      <xdr:rowOff>7133</xdr:rowOff>
    </xdr:from>
    <xdr:to>
      <xdr:col>31</xdr:col>
      <xdr:colOff>174949</xdr:colOff>
      <xdr:row>167</xdr:row>
      <xdr:rowOff>109777</xdr:rowOff>
    </xdr:to>
    <xdr:graphicFrame macro="">
      <xdr:nvGraphicFramePr>
        <xdr:cNvPr id="31" name="Graphique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39" name="Image 38">
          <a:extLst>
            <a:ext uri="{FF2B5EF4-FFF2-40B4-BE49-F238E27FC236}">
              <a16:creationId xmlns:a16="http://schemas.microsoft.com/office/drawing/2014/main" id="{00000000-0008-0000-0B00-000027000000}"/>
            </a:ext>
          </a:extLst>
        </xdr:cNvPr>
        <xdr:cNvPicPr/>
      </xdr:nvPicPr>
      <xdr:blipFill>
        <a:blip xmlns:r="http://schemas.openxmlformats.org/officeDocument/2006/relationships" r:embed="rId13"/>
        <a:stretch>
          <a:fillRect/>
        </a:stretch>
      </xdr:blipFill>
      <xdr:spPr>
        <a:xfrm>
          <a:off x="3609975" y="9525"/>
          <a:ext cx="381000" cy="42862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10</xdr:col>
      <xdr:colOff>714575</xdr:colOff>
      <xdr:row>28</xdr:row>
      <xdr:rowOff>154374</xdr:rowOff>
    </xdr:from>
    <xdr:to>
      <xdr:col>11</xdr:col>
      <xdr:colOff>579714</xdr:colOff>
      <xdr:row>31</xdr:row>
      <xdr:rowOff>99044</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760985" y="4922412"/>
          <a:ext cx="817639" cy="625818"/>
        </a:xfrm>
        <a:prstGeom prst="rect">
          <a:avLst/>
        </a:prstGeom>
      </xdr:spPr>
    </xdr:pic>
    <xdr:clientData/>
  </xdr:twoCellAnchor>
  <xdr:twoCellAnchor editAs="oneCell">
    <xdr:from>
      <xdr:col>9</xdr:col>
      <xdr:colOff>601014</xdr:colOff>
      <xdr:row>32</xdr:row>
      <xdr:rowOff>16099</xdr:rowOff>
    </xdr:from>
    <xdr:to>
      <xdr:col>10</xdr:col>
      <xdr:colOff>772733</xdr:colOff>
      <xdr:row>34</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140521" y="5323268"/>
          <a:ext cx="965916" cy="449879"/>
        </a:xfrm>
        <a:prstGeom prst="rect">
          <a:avLst/>
        </a:prstGeom>
      </xdr:spPr>
    </xdr:pic>
    <xdr:clientData/>
  </xdr:twoCellAnchor>
  <xdr:twoCellAnchor>
    <xdr:from>
      <xdr:col>3</xdr:col>
      <xdr:colOff>54429</xdr:colOff>
      <xdr:row>3</xdr:row>
      <xdr:rowOff>73014</xdr:rowOff>
    </xdr:from>
    <xdr:to>
      <xdr:col>11</xdr:col>
      <xdr:colOff>54429</xdr:colOff>
      <xdr:row>12</xdr:row>
      <xdr:rowOff>122463</xdr:rowOff>
    </xdr:to>
    <xdr:sp macro="" textlink="">
      <xdr:nvSpPr>
        <xdr:cNvPr id="4" name="ZoneTexte 3">
          <a:extLst>
            <a:ext uri="{FF2B5EF4-FFF2-40B4-BE49-F238E27FC236}">
              <a16:creationId xmlns:a16="http://schemas.microsoft.com/office/drawing/2014/main" id="{BF8747F3-FF63-4660-B022-D09D99A6C707}"/>
            </a:ext>
          </a:extLst>
        </xdr:cNvPr>
        <xdr:cNvSpPr txBox="1"/>
      </xdr:nvSpPr>
      <xdr:spPr>
        <a:xfrm>
          <a:off x="2422072" y="766978"/>
          <a:ext cx="6613071" cy="2131342"/>
        </a:xfrm>
        <a:prstGeom prst="rect">
          <a:avLst/>
        </a:prstGeom>
        <a:solidFill>
          <a:schemeClr val="accent4"/>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Arial Narrow" panose="020B0606020202030204" pitchFamily="34" charset="0"/>
              <a:ea typeface="+mn-ea"/>
              <a:cs typeface="+mn-cs"/>
            </a:rPr>
            <a:t>Pour 2021, l’association Pour bien vieillir Bretagne, la Conférence des financeurs de la prévention de la perte d’autonomie du Morbihan et l’ARS ont décidé de modifier à titre exceptionnel la procédure de financement des projets d’action de prévention pour 2021,</a:t>
          </a:r>
          <a:r>
            <a:rPr lang="fr-FR" sz="1400" b="1" baseline="0">
              <a:solidFill>
                <a:schemeClr val="dk1"/>
              </a:solidFill>
              <a:effectLst/>
              <a:latin typeface="Arial Narrow" panose="020B0606020202030204" pitchFamily="34" charset="0"/>
              <a:ea typeface="+mn-ea"/>
              <a:cs typeface="+mn-cs"/>
            </a:rPr>
            <a:t> à savoir</a:t>
          </a:r>
          <a:r>
            <a:rPr lang="fr-FR" sz="1400" b="1">
              <a:solidFill>
                <a:schemeClr val="dk1"/>
              </a:solidFill>
              <a:effectLst/>
              <a:latin typeface="Arial Narrow" panose="020B0606020202030204" pitchFamily="34" charset="0"/>
              <a:ea typeface="+mn-ea"/>
              <a:cs typeface="+mn-cs"/>
            </a:rPr>
            <a:t> :</a:t>
          </a:r>
          <a:endParaRPr lang="fr-FR" sz="1400">
            <a:solidFill>
              <a:schemeClr val="dk1"/>
            </a:solidFill>
            <a:effectLst/>
            <a:latin typeface="Arial Narrow" panose="020B0606020202030204" pitchFamily="34" charset="0"/>
            <a:ea typeface="+mn-ea"/>
            <a:cs typeface="+mn-cs"/>
          </a:endParaRPr>
        </a:p>
        <a:p>
          <a:pPr lvl="0"/>
          <a:r>
            <a:rPr lang="fr-FR" sz="1400">
              <a:solidFill>
                <a:schemeClr val="dk1"/>
              </a:solidFill>
              <a:effectLst/>
              <a:latin typeface="Arial Narrow" panose="020B0606020202030204" pitchFamily="34" charset="0"/>
              <a:ea typeface="+mn-ea"/>
              <a:cs typeface="+mn-cs"/>
            </a:rPr>
            <a:t>1)</a:t>
          </a:r>
          <a:r>
            <a:rPr lang="fr-FR" sz="1400" baseline="0">
              <a:solidFill>
                <a:schemeClr val="dk1"/>
              </a:solidFill>
              <a:effectLst/>
              <a:latin typeface="Arial Narrow" panose="020B0606020202030204" pitchFamily="34" charset="0"/>
              <a:ea typeface="+mn-ea"/>
              <a:cs typeface="+mn-cs"/>
            </a:rPr>
            <a:t> Pour bien vieillir Bretagne maintient u</a:t>
          </a:r>
          <a:r>
            <a:rPr lang="fr-FR" sz="1400">
              <a:solidFill>
                <a:schemeClr val="dk1"/>
              </a:solidFill>
              <a:effectLst/>
              <a:latin typeface="Arial Narrow" panose="020B0606020202030204" pitchFamily="34" charset="0"/>
              <a:ea typeface="+mn-ea"/>
              <a:cs typeface="+mn-cs"/>
            </a:rPr>
            <a:t>n appel à projet sur les ateliers de prévention</a:t>
          </a:r>
          <a:r>
            <a:rPr lang="fr-FR" sz="1400" baseline="0">
              <a:solidFill>
                <a:schemeClr val="dk1"/>
              </a:solidFill>
              <a:effectLst/>
              <a:latin typeface="Arial Narrow" panose="020B0606020202030204" pitchFamily="34" charset="0"/>
              <a:ea typeface="+mn-ea"/>
              <a:cs typeface="+mn-cs"/>
            </a:rPr>
            <a:t> </a:t>
          </a:r>
          <a:r>
            <a:rPr lang="fr-FR" sz="1400">
              <a:solidFill>
                <a:schemeClr val="dk1"/>
              </a:solidFill>
              <a:effectLst/>
              <a:latin typeface="Arial Narrow" panose="020B0606020202030204" pitchFamily="34" charset="0"/>
              <a:ea typeface="+mn-ea"/>
              <a:cs typeface="+mn-cs"/>
            </a:rPr>
            <a:t>suivant les référentiels interrégimes. </a:t>
          </a:r>
          <a:r>
            <a:rPr lang="fr-FR" sz="1400" b="1">
              <a:solidFill>
                <a:srgbClr val="FF0000"/>
              </a:solidFill>
              <a:effectLst/>
              <a:latin typeface="Arial Narrow" panose="020B0606020202030204" pitchFamily="34" charset="0"/>
              <a:ea typeface="+mn-ea"/>
              <a:cs typeface="+mn-cs"/>
            </a:rPr>
            <a:t>Le présent AAP et dossier de candidature correspond à ce premier volet de financement.</a:t>
          </a:r>
          <a:endParaRPr lang="fr-FR" sz="1400">
            <a:solidFill>
              <a:srgbClr val="FF0000"/>
            </a:solidFill>
            <a:effectLst/>
            <a:latin typeface="Arial Narrow" panose="020B0606020202030204" pitchFamily="34" charset="0"/>
            <a:ea typeface="+mn-ea"/>
            <a:cs typeface="+mn-cs"/>
          </a:endParaRPr>
        </a:p>
        <a:p>
          <a:pPr lvl="0"/>
          <a:r>
            <a:rPr lang="fr-FR" sz="1400" baseline="0">
              <a:solidFill>
                <a:schemeClr val="dk1"/>
              </a:solidFill>
              <a:effectLst/>
              <a:latin typeface="Arial Narrow" panose="020B0606020202030204" pitchFamily="34" charset="0"/>
              <a:ea typeface="+mn-ea"/>
              <a:cs typeface="+mn-cs"/>
            </a:rPr>
            <a:t>2) l'ARS financera des projets sur la thémaique </a:t>
          </a:r>
          <a:r>
            <a:rPr lang="fr-FR" sz="1400">
              <a:solidFill>
                <a:schemeClr val="dk1"/>
              </a:solidFill>
              <a:effectLst/>
              <a:latin typeface="Arial Narrow" panose="020B0606020202030204" pitchFamily="34" charset="0"/>
              <a:ea typeface="+mn-ea"/>
              <a:cs typeface="+mn-cs"/>
            </a:rPr>
            <a:t>soutien psychologique</a:t>
          </a:r>
        </a:p>
        <a:p>
          <a:pPr lvl="0"/>
          <a:r>
            <a:rPr lang="fr-FR" sz="1400">
              <a:solidFill>
                <a:schemeClr val="dk1"/>
              </a:solidFill>
              <a:effectLst/>
              <a:latin typeface="Arial Narrow" panose="020B0606020202030204" pitchFamily="34" charset="0"/>
              <a:ea typeface="+mn-ea"/>
              <a:cs typeface="+mn-cs"/>
            </a:rPr>
            <a:t> 3) La conférence des financeurs du Morbihan soutiendra des actions sur les thématique</a:t>
          </a:r>
          <a:r>
            <a:rPr lang="fr-FR" sz="1400" baseline="0">
              <a:solidFill>
                <a:schemeClr val="dk1"/>
              </a:solidFill>
              <a:effectLst/>
              <a:latin typeface="Arial Narrow" panose="020B0606020202030204" pitchFamily="34" charset="0"/>
              <a:ea typeface="+mn-ea"/>
              <a:cs typeface="+mn-cs"/>
            </a:rPr>
            <a:t> de lutte contre l'isolement et Aide aux aidants.</a:t>
          </a:r>
          <a:endParaRPr lang="fr-FR" sz="1400">
            <a:solidFill>
              <a:schemeClr val="dk1"/>
            </a:solidFill>
            <a:effectLst/>
            <a:latin typeface="Arial Narrow" panose="020B0606020202030204" pitchFamily="34" charset="0"/>
            <a:ea typeface="+mn-ea"/>
            <a:cs typeface="+mn-cs"/>
          </a:endParaRPr>
        </a:p>
        <a:p>
          <a:endParaRPr lang="fr-FR" sz="1400">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1" tooltip="Identité du porteur"/>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3" tooltip="Thématiques traitée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5" tooltip="Motivation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7" tooltip="Objectif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9" tooltip="Mise en oeuv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1" tooltip="Budget"/>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3" tooltip="Lisez-moi"/>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5" tooltip="Territoi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17"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142874</xdr:colOff>
      <xdr:row>35</xdr:row>
      <xdr:rowOff>13607</xdr:rowOff>
    </xdr:from>
    <xdr:to>
      <xdr:col>5</xdr:col>
      <xdr:colOff>81642</xdr:colOff>
      <xdr:row>38</xdr:row>
      <xdr:rowOff>108856</xdr:rowOff>
    </xdr:to>
    <xdr:pic>
      <xdr:nvPicPr>
        <xdr:cNvPr id="21" name="Imag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19"/>
        <a:stretch>
          <a:fillRect/>
        </a:stretch>
      </xdr:blipFill>
      <xdr:spPr>
        <a:xfrm>
          <a:off x="510267" y="5252357"/>
          <a:ext cx="489857" cy="5442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19</xdr:col>
      <xdr:colOff>85726</xdr:colOff>
      <xdr:row>0</xdr:row>
      <xdr:rowOff>0</xdr:rowOff>
    </xdr:from>
    <xdr:to>
      <xdr:col>21</xdr:col>
      <xdr:colOff>104776</xdr:colOff>
      <xdr:row>2</xdr:row>
      <xdr:rowOff>123825</xdr:rowOff>
    </xdr:to>
    <xdr:pic>
      <xdr:nvPicPr>
        <xdr:cNvPr id="18" name="Image 17">
          <a:extLst>
            <a:ext uri="{FF2B5EF4-FFF2-40B4-BE49-F238E27FC236}">
              <a16:creationId xmlns:a16="http://schemas.microsoft.com/office/drawing/2014/main" id="{00000000-0008-0000-0300-000012000000}"/>
            </a:ext>
          </a:extLst>
        </xdr:cNvPr>
        <xdr:cNvPicPr/>
      </xdr:nvPicPr>
      <xdr:blipFill>
        <a:blip xmlns:r="http://schemas.openxmlformats.org/officeDocument/2006/relationships" r:embed="rId3"/>
        <a:stretch>
          <a:fillRect/>
        </a:stretch>
      </xdr:blipFill>
      <xdr:spPr>
        <a:xfrm>
          <a:off x="3524251" y="0"/>
          <a:ext cx="381000" cy="428625"/>
        </a:xfrm>
        <a:prstGeom prst="rect">
          <a:avLst/>
        </a:prstGeom>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19" name="Image 18">
          <a:extLst>
            <a:ext uri="{FF2B5EF4-FFF2-40B4-BE49-F238E27FC236}">
              <a16:creationId xmlns:a16="http://schemas.microsoft.com/office/drawing/2014/main" id="{00000000-0008-0000-0300-000013000000}"/>
            </a:ext>
          </a:extLst>
        </xdr:cNvPr>
        <xdr:cNvPicPr/>
      </xdr:nvPicPr>
      <xdr:blipFill>
        <a:blip xmlns:r="http://schemas.openxmlformats.org/officeDocument/2006/relationships" r:embed="rId3"/>
        <a:stretch>
          <a:fillRect/>
        </a:stretch>
      </xdr:blipFill>
      <xdr:spPr>
        <a:xfrm>
          <a:off x="3629025" y="6400800"/>
          <a:ext cx="381000" cy="428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14</xdr:row>
      <xdr:rowOff>57150</xdr:rowOff>
    </xdr:from>
    <xdr:to>
      <xdr:col>2</xdr:col>
      <xdr:colOff>83248</xdr:colOff>
      <xdr:row>15</xdr:row>
      <xdr:rowOff>99274</xdr:rowOff>
    </xdr:to>
    <xdr:sp macro="" textlink="">
      <xdr:nvSpPr>
        <xdr:cNvPr id="3" name="Ellipse 2">
          <a:extLst>
            <a:ext uri="{FF2B5EF4-FFF2-40B4-BE49-F238E27FC236}">
              <a16:creationId xmlns:a16="http://schemas.microsoft.com/office/drawing/2014/main" id="{00000000-0008-0000-0400-000003000000}"/>
            </a:ext>
          </a:extLst>
        </xdr:cNvPr>
        <xdr:cNvSpPr/>
      </xdr:nvSpPr>
      <xdr:spPr>
        <a:xfrm>
          <a:off x="247650" y="21907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42</xdr:row>
      <xdr:rowOff>57150</xdr:rowOff>
    </xdr:from>
    <xdr:to>
      <xdr:col>2</xdr:col>
      <xdr:colOff>83248</xdr:colOff>
      <xdr:row>43</xdr:row>
      <xdr:rowOff>99274</xdr:rowOff>
    </xdr:to>
    <xdr:sp macro="" textlink="">
      <xdr:nvSpPr>
        <xdr:cNvPr id="10" name="Ellipse 9">
          <a:extLst>
            <a:ext uri="{FF2B5EF4-FFF2-40B4-BE49-F238E27FC236}">
              <a16:creationId xmlns:a16="http://schemas.microsoft.com/office/drawing/2014/main" id="{00000000-0008-0000-0400-00000A000000}"/>
            </a:ext>
          </a:extLst>
        </xdr:cNvPr>
        <xdr:cNvSpPr/>
      </xdr:nvSpPr>
      <xdr:spPr>
        <a:xfrm>
          <a:off x="244260" y="2204311"/>
          <a:ext cx="194157" cy="195493"/>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46</xdr:col>
      <xdr:colOff>127513</xdr:colOff>
      <xdr:row>2</xdr:row>
      <xdr:rowOff>115194</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0259" y="41111"/>
          <a:ext cx="404204" cy="376747"/>
        </a:xfrm>
        <a:prstGeom prst="rect">
          <a:avLst/>
        </a:prstGeom>
      </xdr:spPr>
    </xdr:pic>
    <xdr:clientData/>
  </xdr:twoCellAnchor>
  <xdr:twoCellAnchor editAs="oneCell">
    <xdr:from>
      <xdr:col>34</xdr:col>
      <xdr:colOff>3682</xdr:colOff>
      <xdr:row>31</xdr:row>
      <xdr:rowOff>56503</xdr:rowOff>
    </xdr:from>
    <xdr:to>
      <xdr:col>35</xdr:col>
      <xdr:colOff>145296</xdr:colOff>
      <xdr:row>32</xdr:row>
      <xdr:rowOff>77127</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1436" y="5262965"/>
          <a:ext cx="319199" cy="214352"/>
        </a:xfrm>
        <a:prstGeom prst="rect">
          <a:avLst/>
        </a:prstGeom>
      </xdr:spPr>
    </xdr:pic>
    <xdr:clientData/>
  </xdr:twoCellAnchor>
  <xdr:oneCellAnchor>
    <xdr:from>
      <xdr:col>44</xdr:col>
      <xdr:colOff>88285</xdr:colOff>
      <xdr:row>37</xdr:row>
      <xdr:rowOff>41111</xdr:rowOff>
    </xdr:from>
    <xdr:ext cx="394397" cy="380820"/>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4302" y="41111"/>
          <a:ext cx="394397" cy="380820"/>
        </a:xfrm>
        <a:prstGeom prst="rect">
          <a:avLst/>
        </a:prstGeom>
      </xdr:spPr>
    </xdr:pic>
    <xdr:clientData/>
  </xdr:oneCellAnchor>
  <xdr:twoCellAnchor editAs="oneCell">
    <xdr:from>
      <xdr:col>19</xdr:col>
      <xdr:colOff>153369</xdr:colOff>
      <xdr:row>0</xdr:row>
      <xdr:rowOff>0</xdr:rowOff>
    </xdr:from>
    <xdr:to>
      <xdr:col>22</xdr:col>
      <xdr:colOff>1615</xdr:colOff>
      <xdr:row>2</xdr:row>
      <xdr:rowOff>121888</xdr:rowOff>
    </xdr:to>
    <xdr:pic>
      <xdr:nvPicPr>
        <xdr:cNvPr id="20" name="Image 19">
          <a:extLst>
            <a:ext uri="{FF2B5EF4-FFF2-40B4-BE49-F238E27FC236}">
              <a16:creationId xmlns:a16="http://schemas.microsoft.com/office/drawing/2014/main" id="{00000000-0008-0000-0400-000014000000}"/>
            </a:ext>
          </a:extLst>
        </xdr:cNvPr>
        <xdr:cNvPicPr/>
      </xdr:nvPicPr>
      <xdr:blipFill>
        <a:blip xmlns:r="http://schemas.openxmlformats.org/officeDocument/2006/relationships" r:embed="rId3"/>
        <a:stretch>
          <a:fillRect/>
        </a:stretch>
      </xdr:blipFill>
      <xdr:spPr>
        <a:xfrm>
          <a:off x="3527479" y="0"/>
          <a:ext cx="381000" cy="428625"/>
        </a:xfrm>
        <a:prstGeom prst="rect">
          <a:avLst/>
        </a:prstGeom>
      </xdr:spPr>
    </xdr:pic>
    <xdr:clientData/>
  </xdr:twoCellAnchor>
  <xdr:twoCellAnchor editAs="oneCell">
    <xdr:from>
      <xdr:col>20</xdr:col>
      <xdr:colOff>24216</xdr:colOff>
      <xdr:row>37</xdr:row>
      <xdr:rowOff>24216</xdr:rowOff>
    </xdr:from>
    <xdr:to>
      <xdr:col>22</xdr:col>
      <xdr:colOff>50047</xdr:colOff>
      <xdr:row>39</xdr:row>
      <xdr:rowOff>146104</xdr:rowOff>
    </xdr:to>
    <xdr:pic>
      <xdr:nvPicPr>
        <xdr:cNvPr id="21" name="Image 20">
          <a:extLst>
            <a:ext uri="{FF2B5EF4-FFF2-40B4-BE49-F238E27FC236}">
              <a16:creationId xmlns:a16="http://schemas.microsoft.com/office/drawing/2014/main" id="{00000000-0008-0000-0400-000015000000}"/>
            </a:ext>
          </a:extLst>
        </xdr:cNvPr>
        <xdr:cNvPicPr/>
      </xdr:nvPicPr>
      <xdr:blipFill>
        <a:blip xmlns:r="http://schemas.openxmlformats.org/officeDocument/2006/relationships" r:embed="rId3"/>
        <a:stretch>
          <a:fillRect/>
        </a:stretch>
      </xdr:blipFill>
      <xdr:spPr>
        <a:xfrm>
          <a:off x="3575911" y="6344619"/>
          <a:ext cx="381000" cy="428625"/>
        </a:xfrm>
        <a:prstGeom prst="rect">
          <a:avLst/>
        </a:prstGeom>
      </xdr:spPr>
    </xdr:pic>
    <xdr:clientData/>
  </xdr:twoCellAnchor>
  <xdr:twoCellAnchor>
    <xdr:from>
      <xdr:col>3</xdr:col>
      <xdr:colOff>21981</xdr:colOff>
      <xdr:row>27</xdr:row>
      <xdr:rowOff>183173</xdr:rowOff>
    </xdr:from>
    <xdr:to>
      <xdr:col>15</xdr:col>
      <xdr:colOff>14654</xdr:colOff>
      <xdr:row>30</xdr:row>
      <xdr:rowOff>0</xdr:rowOff>
    </xdr:to>
    <xdr:sp macro="" textlink="">
      <xdr:nvSpPr>
        <xdr:cNvPr id="5" name="Rectangle 4">
          <a:extLst>
            <a:ext uri="{FF2B5EF4-FFF2-40B4-BE49-F238E27FC236}">
              <a16:creationId xmlns:a16="http://schemas.microsoft.com/office/drawing/2014/main" id="{DE5ED553-A5EA-4FA9-85E5-EAD7A8EB04E0}"/>
            </a:ext>
          </a:extLst>
        </xdr:cNvPr>
        <xdr:cNvSpPr/>
      </xdr:nvSpPr>
      <xdr:spPr>
        <a:xfrm>
          <a:off x="571500" y="4740519"/>
          <a:ext cx="2190750" cy="38832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183172</xdr:colOff>
      <xdr:row>15</xdr:row>
      <xdr:rowOff>146538</xdr:rowOff>
    </xdr:from>
    <xdr:to>
      <xdr:col>31</xdr:col>
      <xdr:colOff>29307</xdr:colOff>
      <xdr:row>22</xdr:row>
      <xdr:rowOff>7327</xdr:rowOff>
    </xdr:to>
    <xdr:sp macro="" textlink="">
      <xdr:nvSpPr>
        <xdr:cNvPr id="16" name="Rectangle 15">
          <a:extLst>
            <a:ext uri="{FF2B5EF4-FFF2-40B4-BE49-F238E27FC236}">
              <a16:creationId xmlns:a16="http://schemas.microsoft.com/office/drawing/2014/main" id="{4940CC00-99DA-4C09-87B0-DA9FA54C39BE}"/>
            </a:ext>
          </a:extLst>
        </xdr:cNvPr>
        <xdr:cNvSpPr/>
      </xdr:nvSpPr>
      <xdr:spPr>
        <a:xfrm>
          <a:off x="3480287" y="2454519"/>
          <a:ext cx="2256693" cy="115765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33</xdr:col>
      <xdr:colOff>0</xdr:colOff>
      <xdr:row>16</xdr:row>
      <xdr:rowOff>0</xdr:rowOff>
    </xdr:from>
    <xdr:to>
      <xdr:col>45</xdr:col>
      <xdr:colOff>21981</xdr:colOff>
      <xdr:row>20</xdr:row>
      <xdr:rowOff>14654</xdr:rowOff>
    </xdr:to>
    <xdr:sp macro="" textlink="">
      <xdr:nvSpPr>
        <xdr:cNvPr id="18" name="Rectangle 17">
          <a:extLst>
            <a:ext uri="{FF2B5EF4-FFF2-40B4-BE49-F238E27FC236}">
              <a16:creationId xmlns:a16="http://schemas.microsoft.com/office/drawing/2014/main" id="{CC1EFE0A-B878-42FF-B791-9C24F710F755}"/>
            </a:ext>
          </a:extLst>
        </xdr:cNvPr>
        <xdr:cNvSpPr/>
      </xdr:nvSpPr>
      <xdr:spPr>
        <a:xfrm>
          <a:off x="6074019" y="2461846"/>
          <a:ext cx="2220058" cy="77665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161925</xdr:colOff>
      <xdr:row>26</xdr:row>
      <xdr:rowOff>180975</xdr:rowOff>
    </xdr:from>
    <xdr:to>
      <xdr:col>31</xdr:col>
      <xdr:colOff>19050</xdr:colOff>
      <xdr:row>28</xdr:row>
      <xdr:rowOff>188302</xdr:rowOff>
    </xdr:to>
    <xdr:sp macro="" textlink="">
      <xdr:nvSpPr>
        <xdr:cNvPr id="22" name="Rectangle 21">
          <a:extLst>
            <a:ext uri="{FF2B5EF4-FFF2-40B4-BE49-F238E27FC236}">
              <a16:creationId xmlns:a16="http://schemas.microsoft.com/office/drawing/2014/main" id="{97802BE0-5818-4A8B-AC64-D8ED94B00A67}"/>
            </a:ext>
          </a:extLst>
        </xdr:cNvPr>
        <xdr:cNvSpPr/>
      </xdr:nvSpPr>
      <xdr:spPr>
        <a:xfrm>
          <a:off x="3419475" y="4524375"/>
          <a:ext cx="2238375" cy="38832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32</xdr:col>
      <xdr:colOff>85725</xdr:colOff>
      <xdr:row>30</xdr:row>
      <xdr:rowOff>171450</xdr:rowOff>
    </xdr:from>
    <xdr:to>
      <xdr:col>45</xdr:col>
      <xdr:colOff>38100</xdr:colOff>
      <xdr:row>35</xdr:row>
      <xdr:rowOff>9525</xdr:rowOff>
    </xdr:to>
    <xdr:sp macro="" textlink="">
      <xdr:nvSpPr>
        <xdr:cNvPr id="23" name="Rectangle 22">
          <a:extLst>
            <a:ext uri="{FF2B5EF4-FFF2-40B4-BE49-F238E27FC236}">
              <a16:creationId xmlns:a16="http://schemas.microsoft.com/office/drawing/2014/main" id="{1F06F888-F5C9-4A77-8D46-3600AE60B31A}"/>
            </a:ext>
          </a:extLst>
        </xdr:cNvPr>
        <xdr:cNvSpPr/>
      </xdr:nvSpPr>
      <xdr:spPr>
        <a:xfrm>
          <a:off x="5905500" y="5276850"/>
          <a:ext cx="2305050" cy="676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5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44</xdr:row>
      <xdr:rowOff>38100</xdr:rowOff>
    </xdr:from>
    <xdr:to>
      <xdr:col>2</xdr:col>
      <xdr:colOff>83248</xdr:colOff>
      <xdr:row>45</xdr:row>
      <xdr:rowOff>80224</xdr:rowOff>
    </xdr:to>
    <xdr:sp macro="" textlink="">
      <xdr:nvSpPr>
        <xdr:cNvPr id="11" name="Ellipse 10">
          <a:extLst>
            <a:ext uri="{FF2B5EF4-FFF2-40B4-BE49-F238E27FC236}">
              <a16:creationId xmlns:a16="http://schemas.microsoft.com/office/drawing/2014/main" id="{00000000-0008-0000-05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xdr:from>
      <xdr:col>1</xdr:col>
      <xdr:colOff>66675</xdr:colOff>
      <xdr:row>65</xdr:row>
      <xdr:rowOff>38100</xdr:rowOff>
    </xdr:from>
    <xdr:to>
      <xdr:col>2</xdr:col>
      <xdr:colOff>83248</xdr:colOff>
      <xdr:row>66</xdr:row>
      <xdr:rowOff>80224</xdr:rowOff>
    </xdr:to>
    <xdr:sp macro="" textlink="">
      <xdr:nvSpPr>
        <xdr:cNvPr id="17" name="Ellipse 16">
          <a:extLst>
            <a:ext uri="{FF2B5EF4-FFF2-40B4-BE49-F238E27FC236}">
              <a16:creationId xmlns:a16="http://schemas.microsoft.com/office/drawing/2014/main" id="{00000000-0008-0000-0500-000011000000}"/>
            </a:ext>
          </a:extLst>
        </xdr:cNvPr>
        <xdr:cNvSpPr/>
      </xdr:nvSpPr>
      <xdr:spPr>
        <a:xfrm>
          <a:off x="245269" y="6586538"/>
          <a:ext cx="195167" cy="190952"/>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20</xdr:col>
      <xdr:colOff>53512</xdr:colOff>
      <xdr:row>0</xdr:row>
      <xdr:rowOff>0</xdr:rowOff>
    </xdr:from>
    <xdr:to>
      <xdr:col>22</xdr:col>
      <xdr:colOff>70636</xdr:colOff>
      <xdr:row>2</xdr:row>
      <xdr:rowOff>128962</xdr:rowOff>
    </xdr:to>
    <xdr:pic>
      <xdr:nvPicPr>
        <xdr:cNvPr id="19" name="Image 18">
          <a:extLst>
            <a:ext uri="{FF2B5EF4-FFF2-40B4-BE49-F238E27FC236}">
              <a16:creationId xmlns:a16="http://schemas.microsoft.com/office/drawing/2014/main" id="{00000000-0008-0000-0500-000013000000}"/>
            </a:ext>
          </a:extLst>
        </xdr:cNvPr>
        <xdr:cNvPicPr/>
      </xdr:nvPicPr>
      <xdr:blipFill>
        <a:blip xmlns:r="http://schemas.openxmlformats.org/officeDocument/2006/relationships" r:embed="rId2"/>
        <a:stretch>
          <a:fillRect/>
        </a:stretch>
      </xdr:blipFill>
      <xdr:spPr>
        <a:xfrm>
          <a:off x="3692276" y="0"/>
          <a:ext cx="381000" cy="428625"/>
        </a:xfrm>
        <a:prstGeom prst="rect">
          <a:avLst/>
        </a:prstGeom>
      </xdr:spPr>
    </xdr:pic>
    <xdr:clientData/>
  </xdr:twoCellAnchor>
  <xdr:twoCellAnchor editAs="oneCell">
    <xdr:from>
      <xdr:col>20</xdr:col>
      <xdr:colOff>74916</xdr:colOff>
      <xdr:row>41</xdr:row>
      <xdr:rowOff>21405</xdr:rowOff>
    </xdr:from>
    <xdr:to>
      <xdr:col>22</xdr:col>
      <xdr:colOff>92040</xdr:colOff>
      <xdr:row>44</xdr:row>
      <xdr:rowOff>536</xdr:rowOff>
    </xdr:to>
    <xdr:pic>
      <xdr:nvPicPr>
        <xdr:cNvPr id="20" name="Image 19">
          <a:extLst>
            <a:ext uri="{FF2B5EF4-FFF2-40B4-BE49-F238E27FC236}">
              <a16:creationId xmlns:a16="http://schemas.microsoft.com/office/drawing/2014/main" id="{00000000-0008-0000-0500-000014000000}"/>
            </a:ext>
          </a:extLst>
        </xdr:cNvPr>
        <xdr:cNvPicPr/>
      </xdr:nvPicPr>
      <xdr:blipFill>
        <a:blip xmlns:r="http://schemas.openxmlformats.org/officeDocument/2006/relationships" r:embed="rId2"/>
        <a:stretch>
          <a:fillRect/>
        </a:stretch>
      </xdr:blipFill>
      <xdr:spPr>
        <a:xfrm>
          <a:off x="3713680" y="6164495"/>
          <a:ext cx="381000" cy="428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73269</xdr:colOff>
      <xdr:row>42</xdr:row>
      <xdr:rowOff>48846</xdr:rowOff>
    </xdr:from>
    <xdr:to>
      <xdr:col>2</xdr:col>
      <xdr:colOff>89842</xdr:colOff>
      <xdr:row>43</xdr:row>
      <xdr:rowOff>90971</xdr:rowOff>
    </xdr:to>
    <xdr:sp macro="" textlink="">
      <xdr:nvSpPr>
        <xdr:cNvPr id="21" name="Ellipse 20">
          <a:extLst>
            <a:ext uri="{FF2B5EF4-FFF2-40B4-BE49-F238E27FC236}">
              <a16:creationId xmlns:a16="http://schemas.microsoft.com/office/drawing/2014/main" id="{00000000-0008-0000-07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7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7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7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7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7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7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73269</xdr:colOff>
      <xdr:row>60</xdr:row>
      <xdr:rowOff>48846</xdr:rowOff>
    </xdr:from>
    <xdr:to>
      <xdr:col>2</xdr:col>
      <xdr:colOff>89842</xdr:colOff>
      <xdr:row>61</xdr:row>
      <xdr:rowOff>90971</xdr:rowOff>
    </xdr:to>
    <xdr:sp macro="" textlink="">
      <xdr:nvSpPr>
        <xdr:cNvPr id="22" name="Ellipse 21">
          <a:extLst>
            <a:ext uri="{FF2B5EF4-FFF2-40B4-BE49-F238E27FC236}">
              <a16:creationId xmlns:a16="http://schemas.microsoft.com/office/drawing/2014/main" id="{00000000-0008-0000-07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85</xdr:row>
      <xdr:rowOff>48846</xdr:rowOff>
    </xdr:from>
    <xdr:to>
      <xdr:col>2</xdr:col>
      <xdr:colOff>89842</xdr:colOff>
      <xdr:row>86</xdr:row>
      <xdr:rowOff>90971</xdr:rowOff>
    </xdr:to>
    <xdr:sp macro="" textlink="">
      <xdr:nvSpPr>
        <xdr:cNvPr id="23" name="Ellipse 22">
          <a:extLst>
            <a:ext uri="{FF2B5EF4-FFF2-40B4-BE49-F238E27FC236}">
              <a16:creationId xmlns:a16="http://schemas.microsoft.com/office/drawing/2014/main" id="{00000000-0008-0000-07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103</xdr:row>
      <xdr:rowOff>48846</xdr:rowOff>
    </xdr:from>
    <xdr:to>
      <xdr:col>2</xdr:col>
      <xdr:colOff>89842</xdr:colOff>
      <xdr:row>104</xdr:row>
      <xdr:rowOff>90971</xdr:rowOff>
    </xdr:to>
    <xdr:sp macro="" textlink="">
      <xdr:nvSpPr>
        <xdr:cNvPr id="25" name="Ellipse 24">
          <a:extLst>
            <a:ext uri="{FF2B5EF4-FFF2-40B4-BE49-F238E27FC236}">
              <a16:creationId xmlns:a16="http://schemas.microsoft.com/office/drawing/2014/main" id="{00000000-0008-0000-07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39</xdr:row>
      <xdr:rowOff>50804</xdr:rowOff>
    </xdr:from>
    <xdr:ext cx="332104" cy="332104"/>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82</xdr:row>
      <xdr:rowOff>50804</xdr:rowOff>
    </xdr:from>
    <xdr:ext cx="332104" cy="332104"/>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39</xdr:row>
      <xdr:rowOff>50804</xdr:rowOff>
    </xdr:from>
    <xdr:ext cx="332104" cy="332104"/>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20</xdr:col>
      <xdr:colOff>50130</xdr:colOff>
      <xdr:row>0</xdr:row>
      <xdr:rowOff>10026</xdr:rowOff>
    </xdr:from>
    <xdr:to>
      <xdr:col>22</xdr:col>
      <xdr:colOff>70183</xdr:colOff>
      <xdr:row>2</xdr:row>
      <xdr:rowOff>137862</xdr:rowOff>
    </xdr:to>
    <xdr:pic>
      <xdr:nvPicPr>
        <xdr:cNvPr id="32" name="Image 31">
          <a:extLst>
            <a:ext uri="{FF2B5EF4-FFF2-40B4-BE49-F238E27FC236}">
              <a16:creationId xmlns:a16="http://schemas.microsoft.com/office/drawing/2014/main" id="{00000000-0008-0000-0700-000020000000}"/>
            </a:ext>
          </a:extLst>
        </xdr:cNvPr>
        <xdr:cNvPicPr/>
      </xdr:nvPicPr>
      <xdr:blipFill>
        <a:blip xmlns:r="http://schemas.openxmlformats.org/officeDocument/2006/relationships" r:embed="rId2"/>
        <a:stretch>
          <a:fillRect/>
        </a:stretch>
      </xdr:blipFill>
      <xdr:spPr>
        <a:xfrm>
          <a:off x="3659604" y="10026"/>
          <a:ext cx="381000" cy="428625"/>
        </a:xfrm>
        <a:prstGeom prst="rect">
          <a:avLst/>
        </a:prstGeom>
      </xdr:spPr>
    </xdr:pic>
    <xdr:clientData/>
  </xdr:twoCellAnchor>
  <xdr:twoCellAnchor editAs="oneCell">
    <xdr:from>
      <xdr:col>19</xdr:col>
      <xdr:colOff>50132</xdr:colOff>
      <xdr:row>38</xdr:row>
      <xdr:rowOff>70184</xdr:rowOff>
    </xdr:from>
    <xdr:to>
      <xdr:col>21</xdr:col>
      <xdr:colOff>70185</xdr:colOff>
      <xdr:row>41</xdr:row>
      <xdr:rowOff>47625</xdr:rowOff>
    </xdr:to>
    <xdr:pic>
      <xdr:nvPicPr>
        <xdr:cNvPr id="40" name="Image 39">
          <a:extLst>
            <a:ext uri="{FF2B5EF4-FFF2-40B4-BE49-F238E27FC236}">
              <a16:creationId xmlns:a16="http://schemas.microsoft.com/office/drawing/2014/main" id="{00000000-0008-0000-0700-000028000000}"/>
            </a:ext>
          </a:extLst>
        </xdr:cNvPr>
        <xdr:cNvPicPr/>
      </xdr:nvPicPr>
      <xdr:blipFill>
        <a:blip xmlns:r="http://schemas.openxmlformats.org/officeDocument/2006/relationships" r:embed="rId2"/>
        <a:stretch>
          <a:fillRect/>
        </a:stretch>
      </xdr:blipFill>
      <xdr:spPr>
        <a:xfrm>
          <a:off x="3479132" y="6106026"/>
          <a:ext cx="381000" cy="428625"/>
        </a:xfrm>
        <a:prstGeom prst="rect">
          <a:avLst/>
        </a:prstGeom>
      </xdr:spPr>
    </xdr:pic>
    <xdr:clientData/>
  </xdr:twoCellAnchor>
  <xdr:twoCellAnchor editAs="oneCell">
    <xdr:from>
      <xdr:col>19</xdr:col>
      <xdr:colOff>30079</xdr:colOff>
      <xdr:row>81</xdr:row>
      <xdr:rowOff>50130</xdr:rowOff>
    </xdr:from>
    <xdr:to>
      <xdr:col>21</xdr:col>
      <xdr:colOff>50132</xdr:colOff>
      <xdr:row>84</xdr:row>
      <xdr:rowOff>27571</xdr:rowOff>
    </xdr:to>
    <xdr:pic>
      <xdr:nvPicPr>
        <xdr:cNvPr id="43" name="Image 42">
          <a:extLst>
            <a:ext uri="{FF2B5EF4-FFF2-40B4-BE49-F238E27FC236}">
              <a16:creationId xmlns:a16="http://schemas.microsoft.com/office/drawing/2014/main" id="{00000000-0008-0000-0700-00002B000000}"/>
            </a:ext>
          </a:extLst>
        </xdr:cNvPr>
        <xdr:cNvPicPr/>
      </xdr:nvPicPr>
      <xdr:blipFill>
        <a:blip xmlns:r="http://schemas.openxmlformats.org/officeDocument/2006/relationships" r:embed="rId2"/>
        <a:stretch>
          <a:fillRect/>
        </a:stretch>
      </xdr:blipFill>
      <xdr:spPr>
        <a:xfrm>
          <a:off x="3459079" y="11911262"/>
          <a:ext cx="381000" cy="428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a:extLst>
            <a:ext uri="{FF2B5EF4-FFF2-40B4-BE49-F238E27FC236}">
              <a16:creationId xmlns:a16="http://schemas.microsoft.com/office/drawing/2014/main" id="{00000000-0008-0000-09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9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9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9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9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9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9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9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9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9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9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9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76200</xdr:colOff>
      <xdr:row>53</xdr:row>
      <xdr:rowOff>28575</xdr:rowOff>
    </xdr:from>
    <xdr:to>
      <xdr:col>2</xdr:col>
      <xdr:colOff>92773</xdr:colOff>
      <xdr:row>54</xdr:row>
      <xdr:rowOff>70700</xdr:rowOff>
    </xdr:to>
    <xdr:sp macro="" textlink="">
      <xdr:nvSpPr>
        <xdr:cNvPr id="53" name="Ellipse 52">
          <a:extLst>
            <a:ext uri="{FF2B5EF4-FFF2-40B4-BE49-F238E27FC236}">
              <a16:creationId xmlns:a16="http://schemas.microsoft.com/office/drawing/2014/main" id="{00000000-0008-0000-09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a:extLst>
            <a:ext uri="{FF2B5EF4-FFF2-40B4-BE49-F238E27FC236}">
              <a16:creationId xmlns:a16="http://schemas.microsoft.com/office/drawing/2014/main" id="{00000000-0008-0000-09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102</xdr:row>
      <xdr:rowOff>114300</xdr:rowOff>
    </xdr:from>
    <xdr:to>
      <xdr:col>2</xdr:col>
      <xdr:colOff>102298</xdr:colOff>
      <xdr:row>103</xdr:row>
      <xdr:rowOff>99275</xdr:rowOff>
    </xdr:to>
    <xdr:sp macro="" textlink="">
      <xdr:nvSpPr>
        <xdr:cNvPr id="56" name="Ellipse 55">
          <a:extLst>
            <a:ext uri="{FF2B5EF4-FFF2-40B4-BE49-F238E27FC236}">
              <a16:creationId xmlns:a16="http://schemas.microsoft.com/office/drawing/2014/main" id="{00000000-0008-0000-09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9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editAs="oneCell">
    <xdr:from>
      <xdr:col>20</xdr:col>
      <xdr:colOff>77756</xdr:colOff>
      <xdr:row>0</xdr:row>
      <xdr:rowOff>0</xdr:rowOff>
    </xdr:from>
    <xdr:to>
      <xdr:col>22</xdr:col>
      <xdr:colOff>89419</xdr:colOff>
      <xdr:row>2</xdr:row>
      <xdr:rowOff>117605</xdr:rowOff>
    </xdr:to>
    <xdr:pic>
      <xdr:nvPicPr>
        <xdr:cNvPr id="41" name="Image 40">
          <a:extLst>
            <a:ext uri="{FF2B5EF4-FFF2-40B4-BE49-F238E27FC236}">
              <a16:creationId xmlns:a16="http://schemas.microsoft.com/office/drawing/2014/main" id="{00000000-0008-0000-0900-000029000000}"/>
            </a:ext>
          </a:extLst>
        </xdr:cNvPr>
        <xdr:cNvPicPr/>
      </xdr:nvPicPr>
      <xdr:blipFill>
        <a:blip xmlns:r="http://schemas.openxmlformats.org/officeDocument/2006/relationships" r:embed="rId2"/>
        <a:stretch>
          <a:fillRect/>
        </a:stretch>
      </xdr:blipFill>
      <xdr:spPr>
        <a:xfrm>
          <a:off x="3771123" y="0"/>
          <a:ext cx="381000" cy="428625"/>
        </a:xfrm>
        <a:prstGeom prst="rect">
          <a:avLst/>
        </a:prstGeom>
      </xdr:spPr>
    </xdr:pic>
    <xdr:clientData/>
  </xdr:twoCellAnchor>
  <xdr:twoCellAnchor editAs="oneCell">
    <xdr:from>
      <xdr:col>20</xdr:col>
      <xdr:colOff>58316</xdr:colOff>
      <xdr:row>83</xdr:row>
      <xdr:rowOff>9719</xdr:rowOff>
    </xdr:from>
    <xdr:to>
      <xdr:col>22</xdr:col>
      <xdr:colOff>69979</xdr:colOff>
      <xdr:row>85</xdr:row>
      <xdr:rowOff>127324</xdr:rowOff>
    </xdr:to>
    <xdr:pic>
      <xdr:nvPicPr>
        <xdr:cNvPr id="44" name="Image 43">
          <a:extLst>
            <a:ext uri="{FF2B5EF4-FFF2-40B4-BE49-F238E27FC236}">
              <a16:creationId xmlns:a16="http://schemas.microsoft.com/office/drawing/2014/main" id="{00000000-0008-0000-0900-00002C000000}"/>
            </a:ext>
          </a:extLst>
        </xdr:cNvPr>
        <xdr:cNvPicPr/>
      </xdr:nvPicPr>
      <xdr:blipFill>
        <a:blip xmlns:r="http://schemas.openxmlformats.org/officeDocument/2006/relationships" r:embed="rId2"/>
        <a:stretch>
          <a:fillRect/>
        </a:stretch>
      </xdr:blipFill>
      <xdr:spPr>
        <a:xfrm>
          <a:off x="3751683" y="12557449"/>
          <a:ext cx="381000" cy="428625"/>
        </a:xfrm>
        <a:prstGeom prst="rect">
          <a:avLst/>
        </a:prstGeom>
      </xdr:spPr>
    </xdr:pic>
    <xdr:clientData/>
  </xdr:twoCellAnchor>
  <xdr:twoCellAnchor editAs="oneCell">
    <xdr:from>
      <xdr:col>20</xdr:col>
      <xdr:colOff>106914</xdr:colOff>
      <xdr:row>45</xdr:row>
      <xdr:rowOff>9719</xdr:rowOff>
    </xdr:from>
    <xdr:to>
      <xdr:col>22</xdr:col>
      <xdr:colOff>118577</xdr:colOff>
      <xdr:row>47</xdr:row>
      <xdr:rowOff>127323</xdr:rowOff>
    </xdr:to>
    <xdr:pic>
      <xdr:nvPicPr>
        <xdr:cNvPr id="45" name="Image 44">
          <a:extLst>
            <a:ext uri="{FF2B5EF4-FFF2-40B4-BE49-F238E27FC236}">
              <a16:creationId xmlns:a16="http://schemas.microsoft.com/office/drawing/2014/main" id="{00000000-0008-0000-0900-00002D000000}"/>
            </a:ext>
          </a:extLst>
        </xdr:cNvPr>
        <xdr:cNvPicPr/>
      </xdr:nvPicPr>
      <xdr:blipFill>
        <a:blip xmlns:r="http://schemas.openxmlformats.org/officeDocument/2006/relationships" r:embed="rId2"/>
        <a:stretch>
          <a:fillRect/>
        </a:stretch>
      </xdr:blipFill>
      <xdr:spPr>
        <a:xfrm>
          <a:off x="3800281" y="6531428"/>
          <a:ext cx="381000" cy="428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20</xdr:col>
      <xdr:colOff>62900</xdr:colOff>
      <xdr:row>0</xdr:row>
      <xdr:rowOff>0</xdr:rowOff>
    </xdr:from>
    <xdr:to>
      <xdr:col>22</xdr:col>
      <xdr:colOff>84466</xdr:colOff>
      <xdr:row>2</xdr:row>
      <xdr:rowOff>123106</xdr:rowOff>
    </xdr:to>
    <xdr:pic>
      <xdr:nvPicPr>
        <xdr:cNvPr id="11" name="Image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a:stretch>
          <a:fillRect/>
        </a:stretch>
      </xdr:blipFill>
      <xdr:spPr>
        <a:xfrm>
          <a:off x="3657240" y="0"/>
          <a:ext cx="381000" cy="428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BDD\Liste_proj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 Droit Nord Morbihan</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 xml:space="preserve">Centre social intercommunal EVEIL </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sheetData>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 xml:space="preserve">IREPS BRETAGNE </v>
          </cell>
          <cell r="C8" t="str">
            <v>LES AMOURS DES SENIORS A VANNES</v>
          </cell>
          <cell r="D8">
            <v>43501</v>
          </cell>
          <cell r="E8" t="str">
            <v>AC010</v>
          </cell>
        </row>
        <row r="9">
          <cell r="A9" t="str">
            <v>IREPS BRETAGNE BIEN VIEILLIR APRES L'ESAT A PLOERMEL</v>
          </cell>
          <cell r="B9" t="str">
            <v xml:space="preserve">IREPS BRETAGNE </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 xml:space="preserve">Patronage Laique de Lorient - Centre social du PolygoneVieillir en citoyen. Des RDV pour les séniors  </v>
          </cell>
          <cell r="B33" t="str">
            <v>Patronage Laique de Lorient - Centre social du Polygone</v>
          </cell>
          <cell r="C33" t="str">
            <v xml:space="preserve">Vieillir en citoyen. Des RDV pour les séniors  </v>
          </cell>
          <cell r="D33">
            <v>43503</v>
          </cell>
          <cell r="E33" t="str">
            <v>AC039</v>
          </cell>
        </row>
        <row r="34">
          <cell r="A34" t="str">
            <v xml:space="preserve">ASSOCIATION DES CENTRES DE SOINS ALLAIRE MALANSACBOUGER ET S'EPANOUIR DANS SON TERRITOIRE </v>
          </cell>
          <cell r="B34" t="str">
            <v>ASSOCIATION DES CENTRES DE SOINS ALLAIRE MALANSAC</v>
          </cell>
          <cell r="C34" t="str">
            <v xml:space="preserve">BOUGER ET S'EPANOUIR DANS SON TERRITOIRE </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 xml:space="preserve">APPUI AUX PROFESSIONNELS DE SANTEBistrot Mémoire </v>
          </cell>
          <cell r="B37" t="str">
            <v>APPUI AUX PROFESSIONNELS DE SANTE</v>
          </cell>
          <cell r="C37" t="str">
            <v xml:space="preserve">Bistrot Mémoire </v>
          </cell>
          <cell r="D37">
            <v>43503</v>
          </cell>
          <cell r="E37" t="str">
            <v>AC043</v>
          </cell>
        </row>
        <row r="38">
          <cell r="A38" t="str">
            <v xml:space="preserve">APPUI AUX PROFESSIONNELS DE SANTEAteliers Nutrition </v>
          </cell>
          <cell r="B38" t="str">
            <v>APPUI AUX PROFESSIONNELS DE SANTE</v>
          </cell>
          <cell r="C38" t="str">
            <v xml:space="preserve">Ateliers Nutrition </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 xml:space="preserve">Mutualité Retraite 29-56Prévention des troubles neuro dégénératifs et du vieillissement par l'activité physique </v>
          </cell>
          <cell r="B48" t="str">
            <v>Mutualité Retraite 29-56</v>
          </cell>
          <cell r="C48" t="str">
            <v xml:space="preserve">Prévention des troubles neuro dégénératifs et du vieillissement par l'activité physique </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 xml:space="preserve">Centre social intercommunal EVEIL </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 xml:space="preserve">Association de santé, d'éducation et de prévention sur les territoires de Bretagne (ASEPT Bretagne)Le développement des actions collectives de prévention de la perte d'autonomie de l'ASEPT Bretagne auprès des personnes âgées de 60 ans et plus sur le département du Morbihan </v>
          </cell>
          <cell r="B84" t="str">
            <v>Association de santé, d'éducation et de prévention sur les territoires de Bretagne (ASEPT Bretagne)</v>
          </cell>
          <cell r="C84" t="str">
            <v xml:space="preserve">Le développement des actions collectives de prévention de la perte d'autonomie de l'ASEPT Bretagne auprès des personnes âgées de 60 ans et plus sur le département du Morbihan </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 xml:space="preserve"> 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 xml:space="preserve">SOLIHALes Tournées mobiles de l'autonomie </v>
          </cell>
          <cell r="B120" t="str">
            <v>SOLIHA</v>
          </cell>
          <cell r="C120" t="str">
            <v xml:space="preserve">Les Tournées mobiles de l'autonomie </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 xml:space="preserve">Centre social intercommunal EVEIL </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 xml:space="preserve">Association Perrine SAMSON Maison Sainte FamilleElargir l'accueil dans les structures d'hébergement temporaire aux personnes atteintes de maladies neurodégénératives </v>
          </cell>
          <cell r="B159" t="str">
            <v>Association Perrine SAMSON Maison Sainte Famille</v>
          </cell>
          <cell r="C159" t="str">
            <v xml:space="preserve">Elargir l'accueil dans les structures d'hébergement temporaire aux personnes atteintes de maladies neurodégénératives </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 xml:space="preserve">CLARPA 56Développement d'activités physiques dans les clubs </v>
          </cell>
          <cell r="B167" t="str">
            <v>CLARPA 56</v>
          </cell>
          <cell r="C167" t="str">
            <v xml:space="preserve">Développement d'activités physiques dans les clubs </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row r="1">
          <cell r="D1" t="str">
            <v>Appel à projets commun 2019</v>
          </cell>
        </row>
      </sheetData>
      <sheetData sheetId="3">
        <row r="5">
          <cell r="J5">
            <v>2019</v>
          </cell>
        </row>
      </sheetData>
      <sheetData sheetId="4"/>
      <sheetData sheetId="5"/>
      <sheetData sheetId="6">
        <row r="2">
          <cell r="C2" t="str">
            <v>Couverture</v>
          </cell>
        </row>
      </sheetData>
      <sheetData sheetId="7"/>
      <sheetData sheetId="8"/>
      <sheetData sheetId="9">
        <row r="12">
          <cell r="J12">
            <v>0</v>
          </cell>
        </row>
      </sheetData>
      <sheetData sheetId="10"/>
      <sheetData sheetId="11">
        <row r="21">
          <cell r="AP21">
            <v>533.62</v>
          </cell>
        </row>
      </sheetData>
      <sheetData sheetId="12">
        <row r="141">
          <cell r="H141" t="str">
            <v>Projet</v>
          </cell>
        </row>
      </sheetData>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671"/>
  <sheetViews>
    <sheetView showGridLines="0" topLeftCell="A565" zoomScale="142" zoomScaleNormal="142" workbookViewId="0">
      <selection activeCell="E554" sqref="E554:AS587"/>
    </sheetView>
  </sheetViews>
  <sheetFormatPr baseColWidth="10" defaultColWidth="1.85546875" defaultRowHeight="9" customHeight="1" x14ac:dyDescent="0.3"/>
  <cols>
    <col min="1" max="1" width="1.85546875" style="4"/>
    <col min="2" max="10" width="1.85546875" style="9"/>
    <col min="11" max="17" width="1.85546875" style="4"/>
    <col min="18" max="18" width="1.85546875" style="13" hidden="1" customWidth="1"/>
    <col min="19" max="33" width="1.85546875" style="4"/>
    <col min="34" max="34" width="1.85546875" style="13" hidden="1" customWidth="1"/>
    <col min="35" max="48" width="1.85546875" style="4"/>
    <col min="49" max="49" width="1.85546875" style="13" customWidth="1"/>
    <col min="50" max="51" width="1.85546875" style="4"/>
    <col min="52" max="52" width="5.7109375" style="4" bestFit="1" customWidth="1"/>
    <col min="53" max="16384" width="1.85546875" style="4"/>
  </cols>
  <sheetData>
    <row r="2" spans="2:47" ht="9" customHeight="1" thickBot="1" x14ac:dyDescent="0.35"/>
    <row r="3" spans="2:47" ht="9" customHeight="1" x14ac:dyDescent="0.3">
      <c r="B3" s="359" t="s">
        <v>40</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1"/>
    </row>
    <row r="4" spans="2:47" ht="9" customHeight="1" x14ac:dyDescent="0.3">
      <c r="B4" s="362"/>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4"/>
    </row>
    <row r="5" spans="2:47" ht="9" customHeight="1" x14ac:dyDescent="0.3">
      <c r="B5" s="362"/>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4"/>
    </row>
    <row r="6" spans="2:47" ht="9" customHeight="1" x14ac:dyDescent="0.3">
      <c r="B6" s="362"/>
      <c r="C6" s="363"/>
      <c r="D6" s="363"/>
      <c r="E6" s="363"/>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4"/>
    </row>
    <row r="7" spans="2:47" ht="9" customHeight="1" x14ac:dyDescent="0.3">
      <c r="B7" s="362"/>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4"/>
    </row>
    <row r="8" spans="2:47" ht="9" customHeight="1" x14ac:dyDescent="0.3">
      <c r="B8" s="362"/>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4"/>
    </row>
    <row r="9" spans="2:47" ht="9" customHeight="1" thickBot="1" x14ac:dyDescent="0.35">
      <c r="B9" s="365"/>
      <c r="C9" s="366"/>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7"/>
    </row>
    <row r="14" spans="2:47" ht="9" customHeight="1" thickBot="1" x14ac:dyDescent="0.35"/>
    <row r="15" spans="2:47" ht="9" customHeight="1" x14ac:dyDescent="0.3">
      <c r="B15" s="368" t="s">
        <v>41</v>
      </c>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70"/>
    </row>
    <row r="16" spans="2:47" ht="9" customHeight="1" x14ac:dyDescent="0.3">
      <c r="B16" s="371"/>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3"/>
    </row>
    <row r="17" spans="2:47" ht="9" customHeight="1" thickBot="1" x14ac:dyDescent="0.35">
      <c r="B17" s="374"/>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6"/>
    </row>
    <row r="23" spans="2:47" ht="9" customHeight="1" x14ac:dyDescent="0.3">
      <c r="D23" s="299" t="s">
        <v>57</v>
      </c>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row>
    <row r="24" spans="2:47" ht="9" customHeight="1" x14ac:dyDescent="0.3">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row>
    <row r="27" spans="2:47" ht="9" customHeight="1" x14ac:dyDescent="0.3">
      <c r="B27" s="258" t="s">
        <v>53</v>
      </c>
      <c r="C27" s="258"/>
      <c r="D27" s="259" t="s">
        <v>58</v>
      </c>
      <c r="E27" s="259"/>
      <c r="F27" s="259"/>
      <c r="G27" s="259"/>
      <c r="H27" s="259"/>
      <c r="I27" s="259"/>
      <c r="J27" s="259"/>
      <c r="L27" s="377" t="s">
        <v>42</v>
      </c>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9"/>
    </row>
    <row r="28" spans="2:47" ht="9" customHeight="1" x14ac:dyDescent="0.3">
      <c r="B28" s="258"/>
      <c r="C28" s="258"/>
      <c r="D28" s="259"/>
      <c r="E28" s="259"/>
      <c r="F28" s="259"/>
      <c r="G28" s="259"/>
      <c r="H28" s="259"/>
      <c r="I28" s="259"/>
      <c r="J28" s="259"/>
      <c r="L28" s="380"/>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1"/>
      <c r="AM28" s="381"/>
      <c r="AN28" s="381"/>
      <c r="AO28" s="381"/>
      <c r="AP28" s="381"/>
      <c r="AQ28" s="381"/>
      <c r="AR28" s="381"/>
      <c r="AS28" s="381"/>
      <c r="AT28" s="381"/>
      <c r="AU28" s="382"/>
    </row>
    <row r="29" spans="2:47" ht="9" customHeight="1" x14ac:dyDescent="0.3">
      <c r="D29" s="259"/>
      <c r="E29" s="259"/>
      <c r="F29" s="259"/>
      <c r="G29" s="259"/>
      <c r="H29" s="259"/>
      <c r="I29" s="259"/>
      <c r="J29" s="259"/>
    </row>
    <row r="30" spans="2:47" ht="9" customHeight="1" x14ac:dyDescent="0.3">
      <c r="D30" s="259"/>
      <c r="E30" s="259"/>
      <c r="F30" s="259"/>
      <c r="G30" s="259"/>
      <c r="H30" s="259"/>
      <c r="I30" s="259"/>
      <c r="J30" s="259"/>
      <c r="L30" s="335" t="s">
        <v>43</v>
      </c>
      <c r="M30" s="335"/>
      <c r="N30" s="335"/>
      <c r="O30" s="335"/>
      <c r="P30" s="335"/>
      <c r="Q30" s="335"/>
      <c r="R30" s="335"/>
      <c r="S30" s="335"/>
      <c r="T30" s="335"/>
      <c r="U30" s="335"/>
    </row>
    <row r="31" spans="2:47" ht="9" customHeight="1" x14ac:dyDescent="0.3">
      <c r="D31" s="259"/>
      <c r="E31" s="259"/>
      <c r="F31" s="259"/>
      <c r="G31" s="259"/>
      <c r="H31" s="259"/>
      <c r="I31" s="259"/>
      <c r="J31" s="259"/>
      <c r="L31" s="335"/>
      <c r="M31" s="335"/>
      <c r="N31" s="335"/>
      <c r="O31" s="335"/>
      <c r="P31" s="335"/>
      <c r="Q31" s="335"/>
      <c r="R31" s="335"/>
      <c r="S31" s="335"/>
      <c r="T31" s="335"/>
      <c r="U31" s="335"/>
    </row>
    <row r="32" spans="2:47" ht="9" customHeight="1" x14ac:dyDescent="0.3">
      <c r="D32" s="259"/>
      <c r="E32" s="259"/>
      <c r="F32" s="259"/>
      <c r="G32" s="259"/>
      <c r="H32" s="259"/>
      <c r="I32" s="259"/>
      <c r="J32" s="259"/>
    </row>
    <row r="33" spans="2:47" ht="9" customHeight="1" x14ac:dyDescent="0.3">
      <c r="B33" s="10"/>
      <c r="C33" s="10"/>
      <c r="D33" s="10"/>
      <c r="E33" s="10"/>
      <c r="F33" s="10"/>
      <c r="G33" s="10"/>
      <c r="H33" s="10"/>
      <c r="I33" s="10"/>
      <c r="J33" s="10"/>
      <c r="L33" s="377" t="s">
        <v>44</v>
      </c>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9"/>
    </row>
    <row r="34" spans="2:47" ht="9" customHeight="1" x14ac:dyDescent="0.3">
      <c r="B34" s="10"/>
      <c r="C34" s="10"/>
      <c r="D34" s="10"/>
      <c r="E34" s="10"/>
      <c r="F34" s="10"/>
      <c r="G34" s="10"/>
      <c r="H34" s="10"/>
      <c r="I34" s="10"/>
      <c r="J34" s="10"/>
      <c r="L34" s="380"/>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2"/>
    </row>
    <row r="35" spans="2:47" ht="9" customHeight="1" x14ac:dyDescent="0.3">
      <c r="B35" s="10"/>
      <c r="C35" s="10"/>
      <c r="D35" s="10"/>
      <c r="E35" s="10"/>
      <c r="F35" s="10"/>
      <c r="G35" s="10"/>
      <c r="H35" s="10"/>
      <c r="I35" s="10"/>
      <c r="J35" s="10"/>
    </row>
    <row r="36" spans="2:47" ht="9" customHeight="1" x14ac:dyDescent="0.3">
      <c r="B36" s="10"/>
      <c r="C36" s="10"/>
      <c r="D36" s="10"/>
      <c r="E36" s="10"/>
      <c r="F36" s="10"/>
      <c r="G36" s="10"/>
      <c r="H36" s="10"/>
      <c r="I36" s="10"/>
      <c r="J36" s="10"/>
      <c r="L36" s="383">
        <v>29800</v>
      </c>
      <c r="M36" s="384"/>
      <c r="N36" s="384"/>
      <c r="O36" s="384"/>
      <c r="P36" s="384"/>
      <c r="Q36" s="384"/>
      <c r="R36" s="384"/>
      <c r="S36" s="384"/>
      <c r="T36" s="384"/>
      <c r="U36" s="385"/>
      <c r="V36" s="11"/>
      <c r="W36" s="383" t="s">
        <v>45</v>
      </c>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5"/>
    </row>
    <row r="37" spans="2:47" ht="9" customHeight="1" x14ac:dyDescent="0.3">
      <c r="B37" s="10"/>
      <c r="C37" s="10"/>
      <c r="D37" s="10"/>
      <c r="E37" s="10"/>
      <c r="F37" s="10"/>
      <c r="G37" s="10"/>
      <c r="H37" s="10"/>
      <c r="I37" s="10"/>
      <c r="J37" s="10"/>
      <c r="L37" s="386"/>
      <c r="M37" s="387"/>
      <c r="N37" s="387"/>
      <c r="O37" s="387"/>
      <c r="P37" s="387"/>
      <c r="Q37" s="387"/>
      <c r="R37" s="387"/>
      <c r="S37" s="387"/>
      <c r="T37" s="387"/>
      <c r="U37" s="388"/>
      <c r="V37" s="11"/>
      <c r="W37" s="386"/>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8"/>
    </row>
    <row r="38" spans="2:47" ht="9" customHeight="1" x14ac:dyDescent="0.3">
      <c r="B38" s="10"/>
      <c r="C38" s="10"/>
      <c r="D38" s="10"/>
      <c r="E38" s="10"/>
      <c r="F38" s="10"/>
      <c r="G38" s="10"/>
      <c r="H38" s="10"/>
      <c r="I38" s="10"/>
      <c r="J38" s="10"/>
      <c r="L38" s="7"/>
      <c r="M38" s="7"/>
      <c r="N38" s="7"/>
      <c r="O38" s="7"/>
      <c r="P38" s="7"/>
      <c r="Q38" s="7"/>
      <c r="R38" s="50"/>
      <c r="S38" s="7"/>
      <c r="T38" s="7"/>
      <c r="U38" s="7"/>
      <c r="V38" s="7"/>
      <c r="W38" s="7"/>
      <c r="X38" s="7"/>
      <c r="Y38" s="7"/>
      <c r="Z38" s="7"/>
      <c r="AA38" s="7"/>
      <c r="AB38" s="7"/>
      <c r="AC38" s="7"/>
      <c r="AD38" s="7"/>
      <c r="AE38" s="7"/>
      <c r="AF38" s="7"/>
      <c r="AG38" s="7"/>
      <c r="AH38" s="50"/>
      <c r="AI38" s="7"/>
      <c r="AJ38" s="7"/>
      <c r="AK38" s="7"/>
      <c r="AL38" s="7"/>
      <c r="AM38" s="7"/>
      <c r="AN38" s="7"/>
      <c r="AO38" s="7"/>
      <c r="AP38" s="7"/>
      <c r="AQ38" s="7"/>
      <c r="AR38" s="7"/>
      <c r="AS38" s="7"/>
      <c r="AT38" s="7"/>
      <c r="AU38" s="7"/>
    </row>
    <row r="39" spans="2:47" ht="9" customHeight="1" x14ac:dyDescent="0.3">
      <c r="B39" s="10"/>
      <c r="C39" s="10"/>
      <c r="D39" s="10"/>
      <c r="E39" s="10"/>
      <c r="F39" s="10"/>
      <c r="G39" s="10"/>
      <c r="H39" s="10"/>
      <c r="I39" s="10"/>
      <c r="J39" s="10"/>
    </row>
    <row r="40" spans="2:47" ht="9" customHeight="1" x14ac:dyDescent="0.3">
      <c r="B40" s="258" t="s">
        <v>53</v>
      </c>
      <c r="C40" s="258"/>
      <c r="D40" s="259" t="s">
        <v>59</v>
      </c>
      <c r="E40" s="259"/>
      <c r="F40" s="259"/>
      <c r="G40" s="259"/>
      <c r="H40" s="259"/>
      <c r="I40" s="259"/>
      <c r="J40" s="259"/>
    </row>
    <row r="41" spans="2:47" ht="9" customHeight="1" x14ac:dyDescent="0.3">
      <c r="B41" s="258"/>
      <c r="C41" s="258"/>
      <c r="D41" s="259"/>
      <c r="E41" s="259"/>
      <c r="F41" s="259"/>
      <c r="G41" s="259"/>
      <c r="H41" s="259"/>
      <c r="I41" s="259"/>
      <c r="J41" s="259"/>
    </row>
    <row r="42" spans="2:47" ht="9" customHeight="1" x14ac:dyDescent="0.3">
      <c r="D42" s="259"/>
      <c r="E42" s="259"/>
      <c r="F42" s="259"/>
      <c r="G42" s="259"/>
      <c r="H42" s="259"/>
      <c r="I42" s="259"/>
      <c r="J42" s="259"/>
    </row>
    <row r="43" spans="2:47" ht="9" customHeight="1" x14ac:dyDescent="0.3">
      <c r="D43" s="259"/>
      <c r="E43" s="259"/>
      <c r="F43" s="259"/>
      <c r="G43" s="259"/>
      <c r="H43" s="259"/>
      <c r="I43" s="259"/>
      <c r="J43" s="259"/>
    </row>
    <row r="44" spans="2:47" ht="9" customHeight="1" x14ac:dyDescent="0.3">
      <c r="D44" s="259"/>
      <c r="E44" s="259"/>
      <c r="F44" s="259"/>
      <c r="G44" s="259"/>
      <c r="H44" s="259"/>
      <c r="I44" s="259"/>
      <c r="J44" s="259"/>
    </row>
    <row r="45" spans="2:47" ht="9" customHeight="1" x14ac:dyDescent="0.3">
      <c r="D45" s="259"/>
      <c r="E45" s="259"/>
      <c r="F45" s="259"/>
      <c r="G45" s="259"/>
      <c r="H45" s="259"/>
      <c r="I45" s="259"/>
      <c r="J45" s="259"/>
    </row>
    <row r="46" spans="2:47" ht="9" customHeight="1" x14ac:dyDescent="0.3">
      <c r="B46" s="4"/>
      <c r="C46" s="4"/>
      <c r="D46" s="4"/>
      <c r="E46" s="4"/>
      <c r="F46" s="4"/>
      <c r="G46" s="4"/>
      <c r="H46" s="4"/>
      <c r="I46" s="4"/>
      <c r="J46" s="4"/>
    </row>
    <row r="47" spans="2:47" ht="9" customHeight="1" x14ac:dyDescent="0.3">
      <c r="B47" s="4"/>
      <c r="C47" s="4"/>
      <c r="D47" s="4"/>
      <c r="E47" s="4"/>
      <c r="F47" s="4"/>
      <c r="G47" s="4"/>
      <c r="H47" s="4"/>
      <c r="I47" s="4"/>
      <c r="J47" s="4"/>
    </row>
    <row r="48" spans="2:47" ht="9" customHeight="1" x14ac:dyDescent="0.3">
      <c r="B48" s="258" t="s">
        <v>53</v>
      </c>
      <c r="C48" s="258"/>
      <c r="D48" s="259" t="s">
        <v>60</v>
      </c>
      <c r="E48" s="259"/>
      <c r="F48" s="259"/>
      <c r="G48" s="259"/>
      <c r="H48" s="259"/>
      <c r="I48" s="259"/>
      <c r="J48" s="259"/>
    </row>
    <row r="49" spans="2:10" ht="9" customHeight="1" x14ac:dyDescent="0.3">
      <c r="B49" s="258"/>
      <c r="C49" s="258"/>
      <c r="D49" s="259"/>
      <c r="E49" s="259"/>
      <c r="F49" s="259"/>
      <c r="G49" s="259"/>
      <c r="H49" s="259"/>
      <c r="I49" s="259"/>
      <c r="J49" s="259"/>
    </row>
    <row r="50" spans="2:10" ht="9" customHeight="1" x14ac:dyDescent="0.3">
      <c r="D50" s="259"/>
      <c r="E50" s="259"/>
      <c r="F50" s="259"/>
      <c r="G50" s="259"/>
      <c r="H50" s="259"/>
      <c r="I50" s="259"/>
      <c r="J50" s="259"/>
    </row>
    <row r="51" spans="2:10" ht="9" customHeight="1" x14ac:dyDescent="0.3">
      <c r="D51" s="259"/>
      <c r="E51" s="259"/>
      <c r="F51" s="259"/>
      <c r="G51" s="259"/>
      <c r="H51" s="259"/>
      <c r="I51" s="259"/>
      <c r="J51" s="259"/>
    </row>
    <row r="52" spans="2:10" ht="9" customHeight="1" x14ac:dyDescent="0.3">
      <c r="D52" s="259"/>
      <c r="E52" s="259"/>
      <c r="F52" s="259"/>
      <c r="G52" s="259"/>
      <c r="H52" s="259"/>
      <c r="I52" s="259"/>
      <c r="J52" s="259"/>
    </row>
    <row r="53" spans="2:10" ht="9" customHeight="1" x14ac:dyDescent="0.3">
      <c r="D53" s="259"/>
      <c r="E53" s="259"/>
      <c r="F53" s="259"/>
      <c r="G53" s="259"/>
      <c r="H53" s="259"/>
      <c r="I53" s="259"/>
      <c r="J53" s="259"/>
    </row>
    <row r="54" spans="2:10" ht="9" customHeight="1" x14ac:dyDescent="0.3">
      <c r="B54" s="4"/>
      <c r="C54" s="4"/>
      <c r="D54" s="4"/>
      <c r="E54" s="4"/>
      <c r="F54" s="4"/>
      <c r="G54" s="4"/>
      <c r="H54" s="4"/>
      <c r="I54" s="4"/>
      <c r="J54" s="4"/>
    </row>
    <row r="55" spans="2:10" ht="9" customHeight="1" x14ac:dyDescent="0.3">
      <c r="B55" s="4"/>
      <c r="C55" s="4"/>
      <c r="D55" s="4"/>
      <c r="E55" s="4"/>
      <c r="F55" s="4"/>
      <c r="G55" s="4"/>
      <c r="H55" s="4"/>
      <c r="I55" s="4"/>
      <c r="J55" s="4"/>
    </row>
    <row r="56" spans="2:10" ht="9" customHeight="1" x14ac:dyDescent="0.3">
      <c r="B56" s="258" t="s">
        <v>53</v>
      </c>
      <c r="C56" s="258"/>
      <c r="D56" s="259" t="s">
        <v>61</v>
      </c>
      <c r="E56" s="259"/>
      <c r="F56" s="259"/>
      <c r="G56" s="259"/>
      <c r="H56" s="259"/>
      <c r="I56" s="259"/>
      <c r="J56" s="259"/>
    </row>
    <row r="57" spans="2:10" ht="9" customHeight="1" x14ac:dyDescent="0.3">
      <c r="B57" s="258"/>
      <c r="C57" s="258"/>
      <c r="D57" s="259"/>
      <c r="E57" s="259"/>
      <c r="F57" s="259"/>
      <c r="G57" s="259"/>
      <c r="H57" s="259"/>
      <c r="I57" s="259"/>
      <c r="J57" s="259"/>
    </row>
    <row r="58" spans="2:10" ht="9" customHeight="1" x14ac:dyDescent="0.3">
      <c r="D58" s="259"/>
      <c r="E58" s="259"/>
      <c r="F58" s="259"/>
      <c r="G58" s="259"/>
      <c r="H58" s="259"/>
      <c r="I58" s="259"/>
      <c r="J58" s="259"/>
    </row>
    <row r="59" spans="2:10" ht="9" customHeight="1" x14ac:dyDescent="0.3">
      <c r="D59" s="259"/>
      <c r="E59" s="259"/>
      <c r="F59" s="259"/>
      <c r="G59" s="259"/>
      <c r="H59" s="259"/>
      <c r="I59" s="259"/>
      <c r="J59" s="259"/>
    </row>
    <row r="60" spans="2:10" ht="9" customHeight="1" x14ac:dyDescent="0.3">
      <c r="D60" s="259"/>
      <c r="E60" s="259"/>
      <c r="F60" s="259"/>
      <c r="G60" s="259"/>
      <c r="H60" s="259"/>
      <c r="I60" s="259"/>
      <c r="J60" s="259"/>
    </row>
    <row r="61" spans="2:10" ht="9" customHeight="1" x14ac:dyDescent="0.3">
      <c r="D61" s="259"/>
      <c r="E61" s="259"/>
      <c r="F61" s="259"/>
      <c r="G61" s="259"/>
      <c r="H61" s="259"/>
      <c r="I61" s="259"/>
      <c r="J61" s="259"/>
    </row>
    <row r="85" spans="1:47" ht="9" customHeight="1" x14ac:dyDescent="0.3">
      <c r="A85" s="298" t="str">
        <f>$L$94</f>
        <v>Le développement des actions collectives de prévention de la perte d'autonomie de l'ASEPT Bretagne dans le Morbihan</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8"/>
      <c r="AR85" s="298"/>
      <c r="AS85" s="298"/>
      <c r="AT85" s="298"/>
      <c r="AU85" s="298"/>
    </row>
    <row r="86" spans="1:47" ht="9" customHeight="1" x14ac:dyDescent="0.3">
      <c r="A86" s="298"/>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298"/>
      <c r="AF86" s="298"/>
      <c r="AG86" s="298"/>
      <c r="AH86" s="298"/>
      <c r="AI86" s="298"/>
      <c r="AJ86" s="298"/>
      <c r="AK86" s="298"/>
      <c r="AL86" s="298"/>
      <c r="AM86" s="298"/>
      <c r="AN86" s="298"/>
      <c r="AO86" s="298"/>
      <c r="AP86" s="298"/>
      <c r="AQ86" s="298"/>
      <c r="AR86" s="298"/>
      <c r="AS86" s="298"/>
      <c r="AT86" s="298"/>
      <c r="AU86" s="298"/>
    </row>
    <row r="87" spans="1:47" ht="9" customHeight="1" x14ac:dyDescent="0.3">
      <c r="A87" s="298"/>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298"/>
      <c r="AF87" s="298"/>
      <c r="AG87" s="298"/>
      <c r="AH87" s="298"/>
      <c r="AI87" s="298"/>
      <c r="AJ87" s="298"/>
      <c r="AK87" s="298"/>
      <c r="AL87" s="298"/>
      <c r="AM87" s="298"/>
      <c r="AN87" s="298"/>
      <c r="AO87" s="298"/>
      <c r="AP87" s="298"/>
      <c r="AQ87" s="298"/>
      <c r="AR87" s="298"/>
      <c r="AS87" s="298"/>
      <c r="AT87" s="298"/>
      <c r="AU87" s="298"/>
    </row>
    <row r="88" spans="1:47" ht="9" customHeight="1" x14ac:dyDescent="0.3">
      <c r="A88" s="46"/>
      <c r="B88" s="46"/>
      <c r="C88" s="46"/>
      <c r="D88" s="46"/>
      <c r="E88" s="46"/>
      <c r="F88" s="46"/>
      <c r="G88" s="46"/>
      <c r="H88" s="46"/>
      <c r="I88" s="46"/>
      <c r="J88" s="46"/>
      <c r="K88" s="46"/>
      <c r="L88" s="46"/>
      <c r="M88" s="46"/>
      <c r="N88" s="46"/>
      <c r="O88" s="46"/>
      <c r="P88" s="46"/>
      <c r="Q88" s="46"/>
      <c r="R88" s="51"/>
      <c r="S88" s="46"/>
      <c r="T88" s="46"/>
      <c r="U88" s="46"/>
      <c r="V88" s="46"/>
      <c r="W88" s="46"/>
      <c r="X88" s="46"/>
      <c r="Y88" s="46"/>
      <c r="Z88" s="46"/>
      <c r="AA88" s="46"/>
      <c r="AB88" s="46"/>
      <c r="AC88" s="46"/>
      <c r="AD88" s="46"/>
      <c r="AE88" s="46"/>
      <c r="AF88" s="46"/>
      <c r="AG88" s="46"/>
      <c r="AH88" s="51"/>
      <c r="AI88" s="46"/>
      <c r="AJ88" s="46"/>
      <c r="AK88" s="46"/>
      <c r="AL88" s="46"/>
      <c r="AM88" s="46"/>
      <c r="AN88" s="46"/>
      <c r="AO88" s="46"/>
      <c r="AP88" s="46"/>
      <c r="AQ88" s="46"/>
      <c r="AR88" s="46"/>
      <c r="AS88" s="46"/>
      <c r="AT88" s="46"/>
      <c r="AU88" s="46"/>
    </row>
    <row r="90" spans="1:47" ht="9" customHeight="1" x14ac:dyDescent="0.3">
      <c r="D90" s="299" t="s">
        <v>46</v>
      </c>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row>
    <row r="91" spans="1:47" ht="9" customHeight="1" x14ac:dyDescent="0.3">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row>
    <row r="94" spans="1:47" ht="9" customHeight="1" x14ac:dyDescent="0.3">
      <c r="B94" s="258" t="s">
        <v>53</v>
      </c>
      <c r="C94" s="258"/>
      <c r="D94" s="259" t="s">
        <v>52</v>
      </c>
      <c r="E94" s="259"/>
      <c r="F94" s="259"/>
      <c r="G94" s="259"/>
      <c r="H94" s="259"/>
      <c r="I94" s="259"/>
      <c r="J94" s="259"/>
      <c r="L94" s="350" t="s">
        <v>47</v>
      </c>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2"/>
    </row>
    <row r="95" spans="1:47" ht="9" customHeight="1" x14ac:dyDescent="0.3">
      <c r="B95" s="258"/>
      <c r="C95" s="258"/>
      <c r="D95" s="259"/>
      <c r="E95" s="259"/>
      <c r="F95" s="259"/>
      <c r="G95" s="259"/>
      <c r="H95" s="259"/>
      <c r="I95" s="259"/>
      <c r="J95" s="259"/>
      <c r="L95" s="353"/>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5"/>
    </row>
    <row r="96" spans="1:47" ht="9" customHeight="1" x14ac:dyDescent="0.3">
      <c r="D96" s="259"/>
      <c r="E96" s="259"/>
      <c r="F96" s="259"/>
      <c r="G96" s="259"/>
      <c r="H96" s="259"/>
      <c r="I96" s="259"/>
      <c r="J96" s="259"/>
      <c r="L96" s="353"/>
      <c r="M96" s="354"/>
      <c r="N96" s="354"/>
      <c r="O96" s="354"/>
      <c r="P96" s="354"/>
      <c r="Q96" s="354"/>
      <c r="R96" s="354"/>
      <c r="S96" s="354"/>
      <c r="T96" s="354"/>
      <c r="U96" s="354"/>
      <c r="V96" s="354"/>
      <c r="W96" s="354"/>
      <c r="X96" s="354"/>
      <c r="Y96" s="354"/>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5"/>
    </row>
    <row r="97" spans="2:50" ht="9" customHeight="1" x14ac:dyDescent="0.3">
      <c r="D97" s="259"/>
      <c r="E97" s="259"/>
      <c r="F97" s="259"/>
      <c r="G97" s="259"/>
      <c r="H97" s="259"/>
      <c r="I97" s="259"/>
      <c r="J97" s="259"/>
      <c r="L97" s="353"/>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5"/>
    </row>
    <row r="98" spans="2:50" ht="9" customHeight="1" x14ac:dyDescent="0.3">
      <c r="D98" s="259"/>
      <c r="E98" s="259"/>
      <c r="F98" s="259"/>
      <c r="G98" s="259"/>
      <c r="H98" s="259"/>
      <c r="I98" s="259"/>
      <c r="J98" s="259"/>
      <c r="L98" s="353"/>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5"/>
    </row>
    <row r="99" spans="2:50" ht="9" customHeight="1" x14ac:dyDescent="0.3">
      <c r="D99" s="259"/>
      <c r="E99" s="259"/>
      <c r="F99" s="259"/>
      <c r="G99" s="259"/>
      <c r="H99" s="259"/>
      <c r="I99" s="259"/>
      <c r="J99" s="259"/>
      <c r="L99" s="356"/>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8"/>
    </row>
    <row r="100" spans="2:50" ht="9" customHeight="1" x14ac:dyDescent="0.3">
      <c r="D100" s="10"/>
      <c r="E100" s="10"/>
      <c r="F100" s="10"/>
      <c r="G100" s="10"/>
      <c r="H100" s="10"/>
      <c r="I100" s="10"/>
      <c r="J100" s="10"/>
    </row>
    <row r="101" spans="2:50" ht="9" customHeight="1" x14ac:dyDescent="0.3">
      <c r="B101" s="258" t="s">
        <v>53</v>
      </c>
      <c r="C101" s="258"/>
      <c r="D101" s="259" t="s">
        <v>48</v>
      </c>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59"/>
      <c r="AX101" s="43"/>
    </row>
    <row r="102" spans="2:50" ht="9" customHeight="1" x14ac:dyDescent="0.3">
      <c r="B102" s="258"/>
      <c r="C102" s="258"/>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59"/>
      <c r="AX102" s="43"/>
    </row>
    <row r="103" spans="2:50" ht="9" customHeight="1" thickBot="1" x14ac:dyDescent="0.35">
      <c r="D103" s="14"/>
      <c r="E103" s="14"/>
      <c r="F103" s="14"/>
      <c r="G103" s="14"/>
      <c r="H103" s="14"/>
      <c r="I103" s="14"/>
      <c r="J103" s="14"/>
      <c r="K103" s="14"/>
      <c r="L103" s="14"/>
      <c r="M103" s="14"/>
      <c r="N103" s="14"/>
      <c r="O103" s="14"/>
      <c r="P103" s="14"/>
      <c r="Q103" s="14"/>
      <c r="R103" s="52"/>
      <c r="S103" s="14"/>
      <c r="T103" s="14"/>
      <c r="U103" s="14"/>
      <c r="V103" s="14"/>
      <c r="W103" s="14"/>
      <c r="X103" s="14"/>
      <c r="Y103" s="14"/>
      <c r="Z103" s="14"/>
      <c r="AA103" s="14"/>
      <c r="AB103" s="14"/>
      <c r="AC103" s="14"/>
      <c r="AD103" s="14"/>
      <c r="AE103" s="14"/>
      <c r="AF103" s="14"/>
      <c r="AG103" s="14"/>
      <c r="AH103" s="52"/>
      <c r="AI103" s="14"/>
      <c r="AJ103" s="14"/>
      <c r="AK103" s="14"/>
      <c r="AL103" s="14"/>
      <c r="AM103" s="14"/>
      <c r="AN103" s="14"/>
      <c r="AO103" s="14"/>
      <c r="AP103" s="14"/>
      <c r="AQ103" s="14"/>
      <c r="AR103" s="14"/>
      <c r="AS103" s="14"/>
      <c r="AT103" s="14"/>
      <c r="AU103" s="14"/>
    </row>
    <row r="104" spans="2:50" s="20" customFormat="1" ht="9" customHeight="1" thickTop="1" x14ac:dyDescent="0.3">
      <c r="B104" s="15"/>
      <c r="C104" s="16"/>
      <c r="D104" s="17"/>
      <c r="E104" s="17"/>
      <c r="F104" s="17"/>
      <c r="G104" s="17"/>
      <c r="H104" s="17"/>
      <c r="I104" s="17"/>
      <c r="J104" s="17"/>
      <c r="K104" s="18"/>
      <c r="L104" s="18"/>
      <c r="M104" s="18"/>
      <c r="N104" s="18"/>
      <c r="O104" s="18"/>
      <c r="P104" s="19"/>
      <c r="R104" s="32"/>
      <c r="S104" s="21"/>
      <c r="T104" s="22"/>
      <c r="U104" s="22"/>
      <c r="V104" s="22"/>
      <c r="W104" s="22"/>
      <c r="X104" s="22"/>
      <c r="Y104" s="22"/>
      <c r="Z104" s="22"/>
      <c r="AA104" s="22"/>
      <c r="AB104" s="22"/>
      <c r="AC104" s="22"/>
      <c r="AD104" s="22"/>
      <c r="AE104" s="22"/>
      <c r="AF104" s="23"/>
      <c r="AH104" s="32"/>
      <c r="AI104" s="21"/>
      <c r="AJ104" s="22"/>
      <c r="AK104" s="22"/>
      <c r="AL104" s="22"/>
      <c r="AM104" s="22"/>
      <c r="AN104" s="22"/>
      <c r="AO104" s="22"/>
      <c r="AP104" s="22"/>
      <c r="AQ104" s="22"/>
      <c r="AR104" s="22"/>
      <c r="AS104" s="22"/>
      <c r="AT104" s="22"/>
      <c r="AU104" s="22"/>
      <c r="AV104" s="23"/>
      <c r="AW104" s="32"/>
    </row>
    <row r="105" spans="2:50" s="24" customFormat="1" ht="9" customHeight="1" x14ac:dyDescent="0.3">
      <c r="C105" s="25"/>
      <c r="D105" s="348" t="s">
        <v>11</v>
      </c>
      <c r="E105" s="348"/>
      <c r="F105" s="348"/>
      <c r="G105" s="348"/>
      <c r="H105" s="348"/>
      <c r="I105" s="348"/>
      <c r="J105" s="348"/>
      <c r="K105" s="348"/>
      <c r="L105" s="348"/>
      <c r="M105" s="348"/>
      <c r="N105" s="348"/>
      <c r="O105" s="348"/>
      <c r="P105" s="26"/>
      <c r="R105" s="53"/>
      <c r="S105" s="28"/>
      <c r="T105" s="348" t="s">
        <v>17</v>
      </c>
      <c r="U105" s="348"/>
      <c r="V105" s="348"/>
      <c r="W105" s="348"/>
      <c r="X105" s="348"/>
      <c r="Y105" s="348"/>
      <c r="Z105" s="348"/>
      <c r="AA105" s="348"/>
      <c r="AB105" s="348"/>
      <c r="AC105" s="348"/>
      <c r="AD105" s="348"/>
      <c r="AE105" s="348"/>
      <c r="AF105" s="29"/>
      <c r="AG105" s="27"/>
      <c r="AH105" s="57"/>
      <c r="AI105" s="28"/>
      <c r="AJ105" s="348" t="s">
        <v>12</v>
      </c>
      <c r="AK105" s="348"/>
      <c r="AL105" s="348"/>
      <c r="AM105" s="348"/>
      <c r="AN105" s="348"/>
      <c r="AO105" s="348"/>
      <c r="AP105" s="348"/>
      <c r="AQ105" s="348"/>
      <c r="AR105" s="348"/>
      <c r="AS105" s="348"/>
      <c r="AT105" s="348"/>
      <c r="AU105" s="348"/>
      <c r="AV105" s="29"/>
      <c r="AW105" s="57"/>
    </row>
    <row r="106" spans="2:50" s="24" customFormat="1" ht="9" customHeight="1" x14ac:dyDescent="0.3">
      <c r="C106" s="25"/>
      <c r="D106" s="348"/>
      <c r="E106" s="348"/>
      <c r="F106" s="348"/>
      <c r="G106" s="348"/>
      <c r="H106" s="348"/>
      <c r="I106" s="348"/>
      <c r="J106" s="348"/>
      <c r="K106" s="348"/>
      <c r="L106" s="348"/>
      <c r="M106" s="348"/>
      <c r="N106" s="348"/>
      <c r="O106" s="348"/>
      <c r="P106" s="26"/>
      <c r="R106" s="53"/>
      <c r="S106" s="28"/>
      <c r="T106" s="348"/>
      <c r="U106" s="348"/>
      <c r="V106" s="348"/>
      <c r="W106" s="348"/>
      <c r="X106" s="348"/>
      <c r="Y106" s="348"/>
      <c r="Z106" s="348"/>
      <c r="AA106" s="348"/>
      <c r="AB106" s="348"/>
      <c r="AC106" s="348"/>
      <c r="AD106" s="348"/>
      <c r="AE106" s="348"/>
      <c r="AF106" s="29"/>
      <c r="AG106" s="27"/>
      <c r="AH106" s="57"/>
      <c r="AI106" s="28"/>
      <c r="AJ106" s="348"/>
      <c r="AK106" s="348"/>
      <c r="AL106" s="348"/>
      <c r="AM106" s="348"/>
      <c r="AN106" s="348"/>
      <c r="AO106" s="348"/>
      <c r="AP106" s="348"/>
      <c r="AQ106" s="348"/>
      <c r="AR106" s="348"/>
      <c r="AS106" s="348"/>
      <c r="AT106" s="348"/>
      <c r="AU106" s="348"/>
      <c r="AV106" s="29"/>
      <c r="AW106" s="57"/>
    </row>
    <row r="107" spans="2:50" s="24" customFormat="1" ht="9" customHeight="1" thickBot="1" x14ac:dyDescent="0.35">
      <c r="C107" s="25"/>
      <c r="D107" s="349"/>
      <c r="E107" s="349"/>
      <c r="F107" s="349"/>
      <c r="G107" s="349"/>
      <c r="H107" s="349"/>
      <c r="I107" s="349"/>
      <c r="J107" s="349"/>
      <c r="K107" s="349"/>
      <c r="L107" s="349"/>
      <c r="M107" s="349"/>
      <c r="N107" s="349"/>
      <c r="O107" s="349"/>
      <c r="P107" s="26"/>
      <c r="R107" s="53"/>
      <c r="S107" s="28"/>
      <c r="T107" s="349"/>
      <c r="U107" s="349"/>
      <c r="V107" s="349"/>
      <c r="W107" s="349"/>
      <c r="X107" s="349"/>
      <c r="Y107" s="349"/>
      <c r="Z107" s="349"/>
      <c r="AA107" s="349"/>
      <c r="AB107" s="349"/>
      <c r="AC107" s="349"/>
      <c r="AD107" s="349"/>
      <c r="AE107" s="349"/>
      <c r="AF107" s="29"/>
      <c r="AG107" s="27"/>
      <c r="AH107" s="57"/>
      <c r="AI107" s="28"/>
      <c r="AJ107" s="349"/>
      <c r="AK107" s="349"/>
      <c r="AL107" s="349"/>
      <c r="AM107" s="349"/>
      <c r="AN107" s="349"/>
      <c r="AO107" s="349"/>
      <c r="AP107" s="349"/>
      <c r="AQ107" s="349"/>
      <c r="AR107" s="349"/>
      <c r="AS107" s="349"/>
      <c r="AT107" s="349"/>
      <c r="AU107" s="349"/>
      <c r="AV107" s="29"/>
      <c r="AW107" s="57"/>
    </row>
    <row r="108" spans="2:50" s="20" customFormat="1" ht="9" customHeight="1" thickTop="1" x14ac:dyDescent="0.3">
      <c r="B108" s="15"/>
      <c r="C108" s="30"/>
      <c r="D108" s="15"/>
      <c r="E108" s="15"/>
      <c r="F108" s="15"/>
      <c r="G108" s="15"/>
      <c r="H108" s="15"/>
      <c r="I108" s="15"/>
      <c r="J108" s="15"/>
      <c r="P108" s="26"/>
      <c r="R108" s="32"/>
      <c r="S108" s="28"/>
      <c r="AF108" s="31"/>
      <c r="AH108" s="32"/>
      <c r="AI108" s="28"/>
      <c r="AV108" s="31"/>
      <c r="AW108" s="32"/>
    </row>
    <row r="109" spans="2:50" s="20" customFormat="1" ht="9" customHeight="1" x14ac:dyDescent="0.3">
      <c r="B109" s="15"/>
      <c r="C109" s="30"/>
      <c r="D109" s="333" t="s">
        <v>3</v>
      </c>
      <c r="E109" s="333"/>
      <c r="F109" s="333"/>
      <c r="G109" s="333"/>
      <c r="H109" s="333"/>
      <c r="I109" s="333"/>
      <c r="J109" s="333"/>
      <c r="K109" s="333"/>
      <c r="L109" s="333"/>
      <c r="M109" s="15"/>
      <c r="N109" s="310" t="s">
        <v>49</v>
      </c>
      <c r="O109" s="310"/>
      <c r="P109" s="26"/>
      <c r="R109" s="33">
        <f>VLOOKUP(N109,Liste!A:B,2,FALSE)</f>
        <v>1</v>
      </c>
      <c r="S109" s="28"/>
      <c r="T109" s="333" t="s">
        <v>7</v>
      </c>
      <c r="U109" s="333"/>
      <c r="V109" s="333"/>
      <c r="W109" s="333"/>
      <c r="X109" s="333"/>
      <c r="Y109" s="333"/>
      <c r="Z109" s="333"/>
      <c r="AA109" s="333"/>
      <c r="AB109" s="333"/>
      <c r="AC109" s="15"/>
      <c r="AD109" s="310" t="s">
        <v>50</v>
      </c>
      <c r="AE109" s="310"/>
      <c r="AF109" s="31"/>
      <c r="AH109" s="33">
        <f>VLOOKUP(AD109,Liste!A:B,2,FALSE)</f>
        <v>0</v>
      </c>
      <c r="AI109" s="28"/>
      <c r="AJ109" s="333" t="s">
        <v>12</v>
      </c>
      <c r="AK109" s="333"/>
      <c r="AL109" s="333"/>
      <c r="AM109" s="333"/>
      <c r="AN109" s="333"/>
      <c r="AO109" s="333"/>
      <c r="AP109" s="333"/>
      <c r="AQ109" s="333"/>
      <c r="AR109" s="333"/>
      <c r="AS109" s="15"/>
      <c r="AT109" s="310" t="s">
        <v>50</v>
      </c>
      <c r="AU109" s="310"/>
      <c r="AV109" s="31"/>
      <c r="AW109" s="33">
        <f>VLOOKUP(AT109,Liste!A:B,2,FALSE)</f>
        <v>0</v>
      </c>
    </row>
    <row r="110" spans="2:50" s="20" customFormat="1" ht="9" customHeight="1" x14ac:dyDescent="0.3">
      <c r="B110" s="15"/>
      <c r="C110" s="30"/>
      <c r="D110" s="333"/>
      <c r="E110" s="333"/>
      <c r="F110" s="333"/>
      <c r="G110" s="333"/>
      <c r="H110" s="333"/>
      <c r="I110" s="333"/>
      <c r="J110" s="333"/>
      <c r="K110" s="333"/>
      <c r="L110" s="333"/>
      <c r="M110" s="15"/>
      <c r="N110" s="310"/>
      <c r="O110" s="310"/>
      <c r="P110" s="26"/>
      <c r="R110" s="32"/>
      <c r="S110" s="28"/>
      <c r="T110" s="333"/>
      <c r="U110" s="333"/>
      <c r="V110" s="333"/>
      <c r="W110" s="333"/>
      <c r="X110" s="333"/>
      <c r="Y110" s="333"/>
      <c r="Z110" s="333"/>
      <c r="AA110" s="333"/>
      <c r="AB110" s="333"/>
      <c r="AC110" s="15"/>
      <c r="AD110" s="310"/>
      <c r="AE110" s="310"/>
      <c r="AF110" s="31"/>
      <c r="AH110" s="32"/>
      <c r="AI110" s="28"/>
      <c r="AJ110" s="333"/>
      <c r="AK110" s="333"/>
      <c r="AL110" s="333"/>
      <c r="AM110" s="333"/>
      <c r="AN110" s="333"/>
      <c r="AO110" s="333"/>
      <c r="AP110" s="333"/>
      <c r="AQ110" s="333"/>
      <c r="AR110" s="333"/>
      <c r="AS110" s="15"/>
      <c r="AT110" s="310"/>
      <c r="AU110" s="310"/>
      <c r="AV110" s="31"/>
      <c r="AW110" s="32"/>
    </row>
    <row r="111" spans="2:50" s="20" customFormat="1" ht="9" customHeight="1" thickBot="1" x14ac:dyDescent="0.35">
      <c r="B111" s="15"/>
      <c r="C111" s="30"/>
      <c r="D111" s="34"/>
      <c r="E111" s="34"/>
      <c r="F111" s="34"/>
      <c r="G111" s="34"/>
      <c r="H111" s="34"/>
      <c r="I111" s="34"/>
      <c r="J111" s="34"/>
      <c r="K111" s="35"/>
      <c r="L111" s="35"/>
      <c r="N111" s="44"/>
      <c r="O111" s="44"/>
      <c r="P111" s="26"/>
      <c r="R111" s="32"/>
      <c r="S111" s="28"/>
      <c r="T111" s="34"/>
      <c r="U111" s="34"/>
      <c r="V111" s="34"/>
      <c r="W111" s="34"/>
      <c r="X111" s="34"/>
      <c r="Y111" s="34"/>
      <c r="Z111" s="34"/>
      <c r="AA111" s="35"/>
      <c r="AB111" s="35"/>
      <c r="AD111" s="45"/>
      <c r="AE111" s="45"/>
      <c r="AF111" s="31"/>
      <c r="AH111" s="32"/>
      <c r="AI111" s="36"/>
      <c r="AJ111" s="37"/>
      <c r="AK111" s="37"/>
      <c r="AL111" s="37"/>
      <c r="AM111" s="37"/>
      <c r="AN111" s="37"/>
      <c r="AO111" s="37"/>
      <c r="AP111" s="37"/>
      <c r="AQ111" s="37"/>
      <c r="AR111" s="37"/>
      <c r="AS111" s="37"/>
      <c r="AT111" s="37"/>
      <c r="AU111" s="37"/>
      <c r="AV111" s="38"/>
      <c r="AW111" s="32"/>
    </row>
    <row r="112" spans="2:50" s="20" customFormat="1" ht="9" customHeight="1" thickBot="1" x14ac:dyDescent="0.35">
      <c r="B112" s="15"/>
      <c r="C112" s="30"/>
      <c r="D112" s="333" t="s">
        <v>4</v>
      </c>
      <c r="E112" s="333"/>
      <c r="F112" s="333"/>
      <c r="G112" s="333"/>
      <c r="H112" s="333"/>
      <c r="I112" s="333"/>
      <c r="J112" s="333"/>
      <c r="K112" s="333"/>
      <c r="L112" s="333"/>
      <c r="N112" s="310" t="s">
        <v>50</v>
      </c>
      <c r="O112" s="310"/>
      <c r="P112" s="26"/>
      <c r="R112" s="33">
        <f>VLOOKUP(N112,Liste!A:B,2,FALSE)</f>
        <v>0</v>
      </c>
      <c r="S112" s="28"/>
      <c r="T112" s="333" t="s">
        <v>51</v>
      </c>
      <c r="U112" s="333"/>
      <c r="V112" s="333"/>
      <c r="W112" s="333"/>
      <c r="X112" s="333"/>
      <c r="Y112" s="333"/>
      <c r="Z112" s="333"/>
      <c r="AA112" s="333"/>
      <c r="AB112" s="333"/>
      <c r="AD112" s="310" t="s">
        <v>50</v>
      </c>
      <c r="AE112" s="310"/>
      <c r="AF112" s="31"/>
      <c r="AH112" s="33">
        <f>VLOOKUP(AD112,Liste!A:B,2,FALSE)</f>
        <v>0</v>
      </c>
      <c r="AW112" s="32"/>
    </row>
    <row r="113" spans="2:49" s="20" customFormat="1" ht="9" customHeight="1" x14ac:dyDescent="0.3">
      <c r="B113" s="15"/>
      <c r="C113" s="30"/>
      <c r="D113" s="333"/>
      <c r="E113" s="333"/>
      <c r="F113" s="333"/>
      <c r="G113" s="333"/>
      <c r="H113" s="333"/>
      <c r="I113" s="333"/>
      <c r="J113" s="333"/>
      <c r="K113" s="333"/>
      <c r="L113" s="333"/>
      <c r="N113" s="310"/>
      <c r="O113" s="310"/>
      <c r="P113" s="26"/>
      <c r="R113" s="32"/>
      <c r="S113" s="28"/>
      <c r="T113" s="333"/>
      <c r="U113" s="333"/>
      <c r="V113" s="333"/>
      <c r="W113" s="333"/>
      <c r="X113" s="333"/>
      <c r="Y113" s="333"/>
      <c r="Z113" s="333"/>
      <c r="AA113" s="333"/>
      <c r="AB113" s="333"/>
      <c r="AD113" s="310"/>
      <c r="AE113" s="310"/>
      <c r="AF113" s="31"/>
      <c r="AH113" s="32"/>
      <c r="AI113" s="21"/>
      <c r="AJ113" s="22"/>
      <c r="AK113" s="22"/>
      <c r="AL113" s="22"/>
      <c r="AM113" s="22"/>
      <c r="AN113" s="22"/>
      <c r="AO113" s="22"/>
      <c r="AP113" s="22"/>
      <c r="AQ113" s="22"/>
      <c r="AR113" s="22"/>
      <c r="AS113" s="22"/>
      <c r="AT113" s="22"/>
      <c r="AU113" s="22"/>
      <c r="AV113" s="23"/>
      <c r="AW113" s="32"/>
    </row>
    <row r="114" spans="2:49" s="20" customFormat="1" ht="9" customHeight="1" thickBot="1" x14ac:dyDescent="0.35">
      <c r="B114" s="15"/>
      <c r="C114" s="30"/>
      <c r="D114" s="34"/>
      <c r="E114" s="34"/>
      <c r="F114" s="34"/>
      <c r="G114" s="34"/>
      <c r="H114" s="34"/>
      <c r="I114" s="34"/>
      <c r="J114" s="34"/>
      <c r="K114" s="35"/>
      <c r="L114" s="35"/>
      <c r="N114" s="44"/>
      <c r="O114" s="44"/>
      <c r="P114" s="26"/>
      <c r="R114" s="32"/>
      <c r="S114" s="36"/>
      <c r="T114" s="37"/>
      <c r="U114" s="37"/>
      <c r="V114" s="37"/>
      <c r="W114" s="37"/>
      <c r="X114" s="37"/>
      <c r="Y114" s="37"/>
      <c r="Z114" s="37"/>
      <c r="AA114" s="37"/>
      <c r="AB114" s="37"/>
      <c r="AC114" s="37"/>
      <c r="AD114" s="37"/>
      <c r="AE114" s="37"/>
      <c r="AF114" s="38"/>
      <c r="AH114" s="32"/>
      <c r="AI114" s="28"/>
      <c r="AJ114" s="348" t="s">
        <v>13</v>
      </c>
      <c r="AK114" s="348"/>
      <c r="AL114" s="348"/>
      <c r="AM114" s="348"/>
      <c r="AN114" s="348"/>
      <c r="AO114" s="348"/>
      <c r="AP114" s="348"/>
      <c r="AQ114" s="348"/>
      <c r="AR114" s="348"/>
      <c r="AS114" s="348"/>
      <c r="AT114" s="348"/>
      <c r="AU114" s="348"/>
      <c r="AV114" s="29"/>
      <c r="AW114" s="57"/>
    </row>
    <row r="115" spans="2:49" s="20" customFormat="1" ht="9" customHeight="1" x14ac:dyDescent="0.3">
      <c r="B115" s="15"/>
      <c r="C115" s="30"/>
      <c r="D115" s="333" t="s">
        <v>5</v>
      </c>
      <c r="E115" s="333"/>
      <c r="F115" s="333"/>
      <c r="G115" s="333"/>
      <c r="H115" s="333"/>
      <c r="I115" s="333"/>
      <c r="J115" s="333"/>
      <c r="K115" s="333"/>
      <c r="L115" s="333"/>
      <c r="N115" s="310" t="s">
        <v>50</v>
      </c>
      <c r="O115" s="310"/>
      <c r="P115" s="26"/>
      <c r="R115" s="33">
        <f>VLOOKUP(N115,Liste!A:B,2,FALSE)</f>
        <v>0</v>
      </c>
      <c r="AH115" s="32"/>
      <c r="AI115" s="28"/>
      <c r="AJ115" s="348"/>
      <c r="AK115" s="348"/>
      <c r="AL115" s="348"/>
      <c r="AM115" s="348"/>
      <c r="AN115" s="348"/>
      <c r="AO115" s="348"/>
      <c r="AP115" s="348"/>
      <c r="AQ115" s="348"/>
      <c r="AR115" s="348"/>
      <c r="AS115" s="348"/>
      <c r="AT115" s="348"/>
      <c r="AU115" s="348"/>
      <c r="AV115" s="29"/>
      <c r="AW115" s="57"/>
    </row>
    <row r="116" spans="2:49" s="20" customFormat="1" ht="9" customHeight="1" thickBot="1" x14ac:dyDescent="0.35">
      <c r="B116" s="15"/>
      <c r="C116" s="30"/>
      <c r="D116" s="333"/>
      <c r="E116" s="333"/>
      <c r="F116" s="333"/>
      <c r="G116" s="333"/>
      <c r="H116" s="333"/>
      <c r="I116" s="333"/>
      <c r="J116" s="333"/>
      <c r="K116" s="333"/>
      <c r="L116" s="333"/>
      <c r="N116" s="310"/>
      <c r="O116" s="310"/>
      <c r="P116" s="26"/>
      <c r="R116" s="32"/>
      <c r="AH116" s="32"/>
      <c r="AI116" s="28"/>
      <c r="AJ116" s="349"/>
      <c r="AK116" s="349"/>
      <c r="AL116" s="349"/>
      <c r="AM116" s="349"/>
      <c r="AN116" s="349"/>
      <c r="AO116" s="349"/>
      <c r="AP116" s="349"/>
      <c r="AQ116" s="349"/>
      <c r="AR116" s="349"/>
      <c r="AS116" s="349"/>
      <c r="AT116" s="349"/>
      <c r="AU116" s="349"/>
      <c r="AV116" s="29"/>
      <c r="AW116" s="57"/>
    </row>
    <row r="117" spans="2:49" s="20" customFormat="1" ht="9" customHeight="1" thickTop="1" x14ac:dyDescent="0.3">
      <c r="B117" s="15"/>
      <c r="C117" s="30"/>
      <c r="D117" s="34"/>
      <c r="E117" s="34"/>
      <c r="F117" s="34"/>
      <c r="G117" s="34"/>
      <c r="H117" s="34"/>
      <c r="I117" s="34"/>
      <c r="J117" s="34"/>
      <c r="K117" s="35"/>
      <c r="L117" s="35"/>
      <c r="N117" s="44"/>
      <c r="O117" s="44"/>
      <c r="P117" s="26"/>
      <c r="R117" s="32"/>
      <c r="AH117" s="32"/>
      <c r="AI117" s="28"/>
      <c r="AV117" s="31"/>
      <c r="AW117" s="32"/>
    </row>
    <row r="118" spans="2:49" s="20" customFormat="1" ht="9" customHeight="1" thickBot="1" x14ac:dyDescent="0.35">
      <c r="B118" s="15"/>
      <c r="C118" s="30"/>
      <c r="D118" s="333" t="s">
        <v>18</v>
      </c>
      <c r="E118" s="333"/>
      <c r="F118" s="333"/>
      <c r="G118" s="333"/>
      <c r="H118" s="333"/>
      <c r="I118" s="333"/>
      <c r="J118" s="333"/>
      <c r="K118" s="333"/>
      <c r="L118" s="333"/>
      <c r="N118" s="310" t="s">
        <v>50</v>
      </c>
      <c r="O118" s="310"/>
      <c r="P118" s="26"/>
      <c r="R118" s="33">
        <f>VLOOKUP(N118,Liste!A:B,2,FALSE)</f>
        <v>0</v>
      </c>
      <c r="AH118" s="32"/>
      <c r="AI118" s="28"/>
      <c r="AJ118" s="333" t="s">
        <v>8</v>
      </c>
      <c r="AK118" s="333"/>
      <c r="AL118" s="333"/>
      <c r="AM118" s="333"/>
      <c r="AN118" s="333"/>
      <c r="AO118" s="333"/>
      <c r="AP118" s="333"/>
      <c r="AQ118" s="333"/>
      <c r="AR118" s="333"/>
      <c r="AS118" s="15"/>
      <c r="AT118" s="310" t="s">
        <v>50</v>
      </c>
      <c r="AU118" s="310"/>
      <c r="AV118" s="31"/>
      <c r="AW118" s="33">
        <f>VLOOKUP(AT118,Liste!A:B,2,FALSE)</f>
        <v>0</v>
      </c>
    </row>
    <row r="119" spans="2:49" s="20" customFormat="1" ht="9" customHeight="1" x14ac:dyDescent="0.3">
      <c r="B119" s="15"/>
      <c r="C119" s="30"/>
      <c r="D119" s="333"/>
      <c r="E119" s="333"/>
      <c r="F119" s="333"/>
      <c r="G119" s="333"/>
      <c r="H119" s="333"/>
      <c r="I119" s="333"/>
      <c r="J119" s="333"/>
      <c r="K119" s="333"/>
      <c r="L119" s="333"/>
      <c r="N119" s="310"/>
      <c r="O119" s="310"/>
      <c r="P119" s="26"/>
      <c r="R119" s="32"/>
      <c r="S119" s="21"/>
      <c r="T119" s="22"/>
      <c r="U119" s="22"/>
      <c r="V119" s="22"/>
      <c r="W119" s="22"/>
      <c r="X119" s="22"/>
      <c r="Y119" s="22"/>
      <c r="Z119" s="22"/>
      <c r="AA119" s="22"/>
      <c r="AB119" s="22"/>
      <c r="AC119" s="22"/>
      <c r="AD119" s="22"/>
      <c r="AE119" s="22"/>
      <c r="AF119" s="23"/>
      <c r="AH119" s="32"/>
      <c r="AI119" s="28"/>
      <c r="AJ119" s="333"/>
      <c r="AK119" s="333"/>
      <c r="AL119" s="333"/>
      <c r="AM119" s="333"/>
      <c r="AN119" s="333"/>
      <c r="AO119" s="333"/>
      <c r="AP119" s="333"/>
      <c r="AQ119" s="333"/>
      <c r="AR119" s="333"/>
      <c r="AS119" s="15"/>
      <c r="AT119" s="310"/>
      <c r="AU119" s="310"/>
      <c r="AV119" s="31"/>
      <c r="AW119" s="32"/>
    </row>
    <row r="120" spans="2:49" s="20" customFormat="1" ht="9" customHeight="1" thickBot="1" x14ac:dyDescent="0.35">
      <c r="B120" s="15"/>
      <c r="C120" s="30"/>
      <c r="D120" s="34"/>
      <c r="E120" s="34"/>
      <c r="F120" s="34"/>
      <c r="G120" s="34"/>
      <c r="H120" s="34"/>
      <c r="I120" s="34"/>
      <c r="J120" s="34"/>
      <c r="K120" s="35"/>
      <c r="L120" s="35"/>
      <c r="N120" s="44"/>
      <c r="O120" s="44"/>
      <c r="P120" s="26"/>
      <c r="R120" s="32"/>
      <c r="S120" s="28"/>
      <c r="T120" s="348" t="s">
        <v>14</v>
      </c>
      <c r="U120" s="348"/>
      <c r="V120" s="348"/>
      <c r="W120" s="348"/>
      <c r="X120" s="348"/>
      <c r="Y120" s="348"/>
      <c r="Z120" s="348"/>
      <c r="AA120" s="348"/>
      <c r="AB120" s="348"/>
      <c r="AC120" s="348"/>
      <c r="AD120" s="348"/>
      <c r="AE120" s="348"/>
      <c r="AF120" s="31"/>
      <c r="AH120" s="32"/>
      <c r="AI120" s="36"/>
      <c r="AJ120" s="37"/>
      <c r="AK120" s="37"/>
      <c r="AL120" s="37"/>
      <c r="AM120" s="37"/>
      <c r="AN120" s="37"/>
      <c r="AO120" s="37"/>
      <c r="AP120" s="37"/>
      <c r="AQ120" s="37"/>
      <c r="AR120" s="37"/>
      <c r="AS120" s="37"/>
      <c r="AT120" s="37"/>
      <c r="AU120" s="37"/>
      <c r="AV120" s="38"/>
      <c r="AW120" s="32"/>
    </row>
    <row r="121" spans="2:49" s="20" customFormat="1" ht="9" customHeight="1" thickBot="1" x14ac:dyDescent="0.35">
      <c r="B121" s="15"/>
      <c r="C121" s="30"/>
      <c r="D121" s="333" t="s">
        <v>19</v>
      </c>
      <c r="E121" s="333"/>
      <c r="F121" s="333"/>
      <c r="G121" s="333"/>
      <c r="H121" s="333"/>
      <c r="I121" s="333"/>
      <c r="J121" s="333"/>
      <c r="K121" s="333"/>
      <c r="L121" s="333"/>
      <c r="N121" s="310" t="s">
        <v>49</v>
      </c>
      <c r="O121" s="310"/>
      <c r="P121" s="26"/>
      <c r="R121" s="33">
        <f>VLOOKUP(N121,Liste!A:B,2,FALSE)</f>
        <v>1</v>
      </c>
      <c r="S121" s="28"/>
      <c r="T121" s="348"/>
      <c r="U121" s="348"/>
      <c r="V121" s="348"/>
      <c r="W121" s="348"/>
      <c r="X121" s="348"/>
      <c r="Y121" s="348"/>
      <c r="Z121" s="348"/>
      <c r="AA121" s="348"/>
      <c r="AB121" s="348"/>
      <c r="AC121" s="348"/>
      <c r="AD121" s="348"/>
      <c r="AE121" s="348"/>
      <c r="AF121" s="31"/>
      <c r="AH121" s="32"/>
      <c r="AW121" s="32"/>
    </row>
    <row r="122" spans="2:49" s="20" customFormat="1" ht="9" customHeight="1" thickBot="1" x14ac:dyDescent="0.35">
      <c r="B122" s="15"/>
      <c r="C122" s="30"/>
      <c r="D122" s="333"/>
      <c r="E122" s="333"/>
      <c r="F122" s="333"/>
      <c r="G122" s="333"/>
      <c r="H122" s="333"/>
      <c r="I122" s="333"/>
      <c r="J122" s="333"/>
      <c r="K122" s="333"/>
      <c r="L122" s="333"/>
      <c r="N122" s="310"/>
      <c r="O122" s="310"/>
      <c r="P122" s="26"/>
      <c r="R122" s="32"/>
      <c r="S122" s="28"/>
      <c r="T122" s="349"/>
      <c r="U122" s="349"/>
      <c r="V122" s="349"/>
      <c r="W122" s="349"/>
      <c r="X122" s="349"/>
      <c r="Y122" s="349"/>
      <c r="Z122" s="349"/>
      <c r="AA122" s="349"/>
      <c r="AB122" s="349"/>
      <c r="AC122" s="349"/>
      <c r="AD122" s="349"/>
      <c r="AE122" s="349"/>
      <c r="AF122" s="31"/>
      <c r="AH122" s="32"/>
      <c r="AI122" s="21"/>
      <c r="AJ122" s="22"/>
      <c r="AK122" s="22"/>
      <c r="AL122" s="22"/>
      <c r="AM122" s="22"/>
      <c r="AN122" s="22"/>
      <c r="AO122" s="22"/>
      <c r="AP122" s="22"/>
      <c r="AQ122" s="22"/>
      <c r="AR122" s="22"/>
      <c r="AS122" s="22"/>
      <c r="AT122" s="22"/>
      <c r="AU122" s="22"/>
      <c r="AV122" s="23"/>
      <c r="AW122" s="32"/>
    </row>
    <row r="123" spans="2:49" s="20" customFormat="1" ht="9" customHeight="1" thickTop="1" x14ac:dyDescent="0.3">
      <c r="B123" s="15"/>
      <c r="C123" s="30"/>
      <c r="D123" s="34"/>
      <c r="E123" s="34"/>
      <c r="F123" s="34"/>
      <c r="G123" s="34"/>
      <c r="H123" s="34"/>
      <c r="I123" s="34"/>
      <c r="J123" s="34"/>
      <c r="K123" s="35"/>
      <c r="L123" s="35"/>
      <c r="N123" s="44"/>
      <c r="O123" s="44"/>
      <c r="P123" s="26"/>
      <c r="R123" s="32"/>
      <c r="S123" s="28"/>
      <c r="Z123" s="15"/>
      <c r="AF123" s="31"/>
      <c r="AH123" s="32"/>
      <c r="AI123" s="28"/>
      <c r="AJ123" s="348" t="s">
        <v>10</v>
      </c>
      <c r="AK123" s="348"/>
      <c r="AL123" s="348"/>
      <c r="AM123" s="348"/>
      <c r="AN123" s="348"/>
      <c r="AO123" s="348"/>
      <c r="AP123" s="348"/>
      <c r="AQ123" s="348"/>
      <c r="AR123" s="348"/>
      <c r="AS123" s="348"/>
      <c r="AT123" s="348"/>
      <c r="AU123" s="348"/>
      <c r="AV123" s="29"/>
      <c r="AW123" s="57"/>
    </row>
    <row r="124" spans="2:49" s="20" customFormat="1" ht="9" customHeight="1" x14ac:dyDescent="0.3">
      <c r="B124" s="15"/>
      <c r="C124" s="30"/>
      <c r="D124" s="333" t="s">
        <v>20</v>
      </c>
      <c r="E124" s="333"/>
      <c r="F124" s="333"/>
      <c r="G124" s="333"/>
      <c r="H124" s="333"/>
      <c r="I124" s="333"/>
      <c r="J124" s="333"/>
      <c r="K124" s="333"/>
      <c r="L124" s="333"/>
      <c r="N124" s="310" t="s">
        <v>49</v>
      </c>
      <c r="O124" s="310"/>
      <c r="P124" s="26"/>
      <c r="R124" s="33">
        <f>VLOOKUP(N124,Liste!A:B,2,FALSE)</f>
        <v>1</v>
      </c>
      <c r="S124" s="28"/>
      <c r="T124" s="333" t="s">
        <v>15</v>
      </c>
      <c r="U124" s="333"/>
      <c r="V124" s="333"/>
      <c r="W124" s="333"/>
      <c r="X124" s="333"/>
      <c r="Y124" s="333"/>
      <c r="Z124" s="333"/>
      <c r="AA124" s="333"/>
      <c r="AB124" s="333"/>
      <c r="AC124" s="15"/>
      <c r="AD124" s="310" t="s">
        <v>50</v>
      </c>
      <c r="AE124" s="310"/>
      <c r="AF124" s="31"/>
      <c r="AH124" s="33">
        <f>VLOOKUP(AD124,Liste!A:B,2,FALSE)</f>
        <v>0</v>
      </c>
      <c r="AI124" s="28"/>
      <c r="AJ124" s="348"/>
      <c r="AK124" s="348"/>
      <c r="AL124" s="348"/>
      <c r="AM124" s="348"/>
      <c r="AN124" s="348"/>
      <c r="AO124" s="348"/>
      <c r="AP124" s="348"/>
      <c r="AQ124" s="348"/>
      <c r="AR124" s="348"/>
      <c r="AS124" s="348"/>
      <c r="AT124" s="348"/>
      <c r="AU124" s="348"/>
      <c r="AV124" s="29"/>
      <c r="AW124" s="57"/>
    </row>
    <row r="125" spans="2:49" s="20" customFormat="1" ht="9" customHeight="1" thickBot="1" x14ac:dyDescent="0.35">
      <c r="B125" s="15"/>
      <c r="C125" s="30"/>
      <c r="D125" s="333"/>
      <c r="E125" s="333"/>
      <c r="F125" s="333"/>
      <c r="G125" s="333"/>
      <c r="H125" s="333"/>
      <c r="I125" s="333"/>
      <c r="J125" s="333"/>
      <c r="K125" s="333"/>
      <c r="L125" s="333"/>
      <c r="N125" s="310"/>
      <c r="O125" s="310"/>
      <c r="P125" s="26"/>
      <c r="R125" s="32"/>
      <c r="S125" s="28"/>
      <c r="T125" s="333"/>
      <c r="U125" s="333"/>
      <c r="V125" s="333"/>
      <c r="W125" s="333"/>
      <c r="X125" s="333"/>
      <c r="Y125" s="333"/>
      <c r="Z125" s="333"/>
      <c r="AA125" s="333"/>
      <c r="AB125" s="333"/>
      <c r="AC125" s="15"/>
      <c r="AD125" s="310"/>
      <c r="AE125" s="310"/>
      <c r="AF125" s="31"/>
      <c r="AH125" s="32"/>
      <c r="AI125" s="28"/>
      <c r="AJ125" s="349"/>
      <c r="AK125" s="349"/>
      <c r="AL125" s="349"/>
      <c r="AM125" s="349"/>
      <c r="AN125" s="349"/>
      <c r="AO125" s="349"/>
      <c r="AP125" s="349"/>
      <c r="AQ125" s="349"/>
      <c r="AR125" s="349"/>
      <c r="AS125" s="349"/>
      <c r="AT125" s="349"/>
      <c r="AU125" s="349"/>
      <c r="AV125" s="29"/>
      <c r="AW125" s="57"/>
    </row>
    <row r="126" spans="2:49" s="20" customFormat="1" ht="9" customHeight="1" thickTop="1" x14ac:dyDescent="0.3">
      <c r="B126" s="15"/>
      <c r="C126" s="30"/>
      <c r="D126" s="34"/>
      <c r="E126" s="34"/>
      <c r="F126" s="34"/>
      <c r="G126" s="34"/>
      <c r="H126" s="34"/>
      <c r="I126" s="34"/>
      <c r="J126" s="34"/>
      <c r="K126" s="35"/>
      <c r="L126" s="35"/>
      <c r="N126" s="44"/>
      <c r="O126" s="44"/>
      <c r="P126" s="26"/>
      <c r="R126" s="32"/>
      <c r="S126" s="28"/>
      <c r="T126" s="34"/>
      <c r="U126" s="34"/>
      <c r="V126" s="34"/>
      <c r="W126" s="34"/>
      <c r="X126" s="34"/>
      <c r="Y126" s="34"/>
      <c r="Z126" s="34"/>
      <c r="AA126" s="35"/>
      <c r="AB126" s="35"/>
      <c r="AD126" s="45"/>
      <c r="AE126" s="45"/>
      <c r="AF126" s="31"/>
      <c r="AH126" s="32"/>
      <c r="AI126" s="28"/>
      <c r="AV126" s="31"/>
      <c r="AW126" s="32"/>
    </row>
    <row r="127" spans="2:49" s="20" customFormat="1" ht="9" customHeight="1" x14ac:dyDescent="0.3">
      <c r="B127" s="15"/>
      <c r="C127" s="30"/>
      <c r="D127" s="333" t="s">
        <v>6</v>
      </c>
      <c r="E127" s="333"/>
      <c r="F127" s="333"/>
      <c r="G127" s="333"/>
      <c r="H127" s="333"/>
      <c r="I127" s="333"/>
      <c r="J127" s="333"/>
      <c r="K127" s="333"/>
      <c r="L127" s="333"/>
      <c r="N127" s="310" t="s">
        <v>50</v>
      </c>
      <c r="O127" s="310"/>
      <c r="P127" s="26"/>
      <c r="R127" s="33">
        <f>VLOOKUP(N127,Liste!A:B,2,FALSE)</f>
        <v>0</v>
      </c>
      <c r="S127" s="28"/>
      <c r="T127" s="333" t="s">
        <v>9</v>
      </c>
      <c r="U127" s="333"/>
      <c r="V127" s="333"/>
      <c r="W127" s="333"/>
      <c r="X127" s="333"/>
      <c r="Y127" s="333"/>
      <c r="Z127" s="333"/>
      <c r="AA127" s="333"/>
      <c r="AB127" s="333"/>
      <c r="AD127" s="310" t="s">
        <v>50</v>
      </c>
      <c r="AE127" s="310"/>
      <c r="AF127" s="31"/>
      <c r="AH127" s="33">
        <f>VLOOKUP(AD127,Liste!A:B,2,FALSE)</f>
        <v>0</v>
      </c>
      <c r="AI127" s="28"/>
      <c r="AJ127" s="333" t="s">
        <v>16</v>
      </c>
      <c r="AK127" s="333"/>
      <c r="AL127" s="333"/>
      <c r="AM127" s="333"/>
      <c r="AN127" s="333"/>
      <c r="AO127" s="333"/>
      <c r="AP127" s="333"/>
      <c r="AQ127" s="333"/>
      <c r="AR127" s="333"/>
      <c r="AS127" s="15"/>
      <c r="AT127" s="310" t="s">
        <v>50</v>
      </c>
      <c r="AU127" s="310"/>
      <c r="AV127" s="31"/>
      <c r="AW127" s="33">
        <f>VLOOKUP(AT127,Liste!A:B,2,FALSE)</f>
        <v>0</v>
      </c>
    </row>
    <row r="128" spans="2:49" s="20" customFormat="1" ht="9" customHeight="1" x14ac:dyDescent="0.3">
      <c r="B128" s="15"/>
      <c r="C128" s="30"/>
      <c r="D128" s="333"/>
      <c r="E128" s="333"/>
      <c r="F128" s="333"/>
      <c r="G128" s="333"/>
      <c r="H128" s="333"/>
      <c r="I128" s="333"/>
      <c r="J128" s="333"/>
      <c r="K128" s="333"/>
      <c r="L128" s="333"/>
      <c r="N128" s="310"/>
      <c r="O128" s="310"/>
      <c r="P128" s="26"/>
      <c r="R128" s="32"/>
      <c r="S128" s="28"/>
      <c r="T128" s="333"/>
      <c r="U128" s="333"/>
      <c r="V128" s="333"/>
      <c r="W128" s="333"/>
      <c r="X128" s="333"/>
      <c r="Y128" s="333"/>
      <c r="Z128" s="333"/>
      <c r="AA128" s="333"/>
      <c r="AB128" s="333"/>
      <c r="AD128" s="310"/>
      <c r="AE128" s="310"/>
      <c r="AF128" s="31"/>
      <c r="AH128" s="32"/>
      <c r="AI128" s="28"/>
      <c r="AJ128" s="333"/>
      <c r="AK128" s="333"/>
      <c r="AL128" s="333"/>
      <c r="AM128" s="333"/>
      <c r="AN128" s="333"/>
      <c r="AO128" s="333"/>
      <c r="AP128" s="333"/>
      <c r="AQ128" s="333"/>
      <c r="AR128" s="333"/>
      <c r="AS128" s="15"/>
      <c r="AT128" s="310"/>
      <c r="AU128" s="310"/>
      <c r="AV128" s="31"/>
      <c r="AW128" s="32"/>
    </row>
    <row r="129" spans="2:50" s="20" customFormat="1" ht="9" customHeight="1" thickBot="1" x14ac:dyDescent="0.35">
      <c r="B129" s="15"/>
      <c r="C129" s="39"/>
      <c r="D129" s="40"/>
      <c r="E129" s="40"/>
      <c r="F129" s="40"/>
      <c r="G129" s="40"/>
      <c r="H129" s="40"/>
      <c r="I129" s="40"/>
      <c r="J129" s="40"/>
      <c r="K129" s="41"/>
      <c r="L129" s="41"/>
      <c r="M129" s="41"/>
      <c r="N129" s="41"/>
      <c r="O129" s="41"/>
      <c r="P129" s="42"/>
      <c r="R129" s="32"/>
      <c r="S129" s="36"/>
      <c r="T129" s="37"/>
      <c r="U129" s="37"/>
      <c r="V129" s="37"/>
      <c r="W129" s="37"/>
      <c r="X129" s="37"/>
      <c r="Y129" s="37"/>
      <c r="Z129" s="37"/>
      <c r="AA129" s="37"/>
      <c r="AB129" s="37"/>
      <c r="AC129" s="37"/>
      <c r="AD129" s="37"/>
      <c r="AE129" s="37"/>
      <c r="AF129" s="38"/>
      <c r="AH129" s="32"/>
      <c r="AI129" s="36"/>
      <c r="AJ129" s="37"/>
      <c r="AK129" s="37"/>
      <c r="AL129" s="37"/>
      <c r="AM129" s="37"/>
      <c r="AN129" s="37"/>
      <c r="AO129" s="37"/>
      <c r="AP129" s="37"/>
      <c r="AQ129" s="37"/>
      <c r="AR129" s="37"/>
      <c r="AS129" s="37"/>
      <c r="AT129" s="37"/>
      <c r="AU129" s="37"/>
      <c r="AV129" s="38"/>
      <c r="AW129" s="32"/>
    </row>
    <row r="130" spans="2:50" ht="9" customHeight="1" thickTop="1" x14ac:dyDescent="0.3"/>
    <row r="132" spans="2:50" ht="9" customHeight="1" x14ac:dyDescent="0.3">
      <c r="B132" s="258" t="s">
        <v>53</v>
      </c>
      <c r="C132" s="258"/>
      <c r="D132" s="259" t="s">
        <v>63</v>
      </c>
      <c r="E132" s="259"/>
      <c r="F132" s="259"/>
      <c r="G132" s="259"/>
      <c r="H132" s="259"/>
      <c r="I132" s="259"/>
      <c r="J132" s="259"/>
      <c r="K132" s="259"/>
      <c r="L132" s="259"/>
      <c r="M132" s="259"/>
      <c r="N132" s="259"/>
      <c r="O132" s="259"/>
      <c r="P132" s="259"/>
      <c r="Q132" s="259"/>
      <c r="R132" s="54"/>
      <c r="S132" s="47"/>
      <c r="T132" s="47"/>
      <c r="U132" s="47"/>
      <c r="V132" s="47"/>
      <c r="W132" s="47"/>
      <c r="X132" s="47"/>
      <c r="Y132" s="47"/>
      <c r="Z132" s="47"/>
      <c r="AA132" s="47"/>
      <c r="AB132" s="47"/>
      <c r="AC132" s="47"/>
      <c r="AD132" s="47"/>
      <c r="AE132" s="47"/>
      <c r="AF132" s="47"/>
      <c r="AG132" s="47"/>
      <c r="AH132" s="54"/>
      <c r="AI132" s="47"/>
      <c r="AJ132" s="47"/>
      <c r="AK132" s="47"/>
      <c r="AL132" s="47"/>
      <c r="AM132" s="47"/>
      <c r="AN132" s="47"/>
      <c r="AO132" s="47"/>
      <c r="AP132" s="47"/>
      <c r="AQ132" s="47"/>
      <c r="AR132" s="47"/>
      <c r="AS132" s="47"/>
      <c r="AT132" s="47"/>
      <c r="AU132" s="47"/>
      <c r="AV132" s="47"/>
      <c r="AW132" s="59"/>
      <c r="AX132" s="43"/>
    </row>
    <row r="133" spans="2:50" ht="9" customHeight="1" x14ac:dyDescent="0.3">
      <c r="B133" s="258"/>
      <c r="C133" s="258"/>
      <c r="D133" s="259"/>
      <c r="E133" s="259"/>
      <c r="F133" s="259"/>
      <c r="G133" s="259"/>
      <c r="H133" s="259"/>
      <c r="I133" s="259"/>
      <c r="J133" s="259"/>
      <c r="K133" s="259"/>
      <c r="L133" s="259"/>
      <c r="M133" s="259"/>
      <c r="N133" s="259"/>
      <c r="O133" s="259"/>
      <c r="P133" s="259"/>
      <c r="Q133" s="259"/>
      <c r="R133" s="54"/>
      <c r="S133" s="335" t="s">
        <v>64</v>
      </c>
      <c r="T133" s="335"/>
      <c r="U133" s="335"/>
      <c r="V133" s="335"/>
      <c r="W133" s="335"/>
      <c r="X133" s="47"/>
      <c r="Y133" s="47"/>
      <c r="Z133" s="47"/>
      <c r="AA133" s="47"/>
      <c r="AB133" s="47"/>
      <c r="AC133" s="47"/>
      <c r="AD133" s="47"/>
      <c r="AE133" s="47"/>
      <c r="AF133" s="47"/>
      <c r="AG133" s="47"/>
      <c r="AH133" s="54"/>
      <c r="AI133" s="47"/>
      <c r="AJ133" s="47"/>
      <c r="AK133" s="47"/>
      <c r="AL133" s="47"/>
      <c r="AM133" s="47"/>
      <c r="AN133" s="47"/>
      <c r="AO133" s="47"/>
      <c r="AP133" s="47"/>
      <c r="AQ133" s="335" t="s">
        <v>64</v>
      </c>
      <c r="AR133" s="335"/>
      <c r="AS133" s="335"/>
      <c r="AT133" s="335"/>
      <c r="AU133" s="335"/>
      <c r="AV133" s="47"/>
      <c r="AW133" s="59"/>
      <c r="AX133" s="43"/>
    </row>
    <row r="134" spans="2:50" ht="9" customHeight="1" x14ac:dyDescent="0.3">
      <c r="D134" s="4"/>
      <c r="E134" s="4"/>
      <c r="F134" s="4"/>
      <c r="G134" s="4"/>
      <c r="H134" s="4"/>
      <c r="I134" s="4"/>
      <c r="J134" s="4"/>
      <c r="S134" s="335"/>
      <c r="T134" s="335"/>
      <c r="U134" s="335"/>
      <c r="V134" s="335"/>
      <c r="W134" s="335"/>
      <c r="AQ134" s="335"/>
      <c r="AR134" s="335"/>
      <c r="AS134" s="335"/>
      <c r="AT134" s="335"/>
      <c r="AU134" s="335"/>
    </row>
    <row r="135" spans="2:50" ht="9" customHeight="1" x14ac:dyDescent="0.3">
      <c r="D135" s="4"/>
      <c r="E135" s="4"/>
      <c r="F135" s="4"/>
      <c r="G135" s="4"/>
      <c r="H135" s="4"/>
      <c r="I135" s="4"/>
      <c r="J135" s="4"/>
      <c r="Z135" s="9"/>
      <c r="AA135" s="9"/>
    </row>
    <row r="136" spans="2:50" ht="9" customHeight="1" x14ac:dyDescent="0.3">
      <c r="D136" s="336" t="s">
        <v>62</v>
      </c>
      <c r="E136" s="337"/>
      <c r="F136" s="337"/>
      <c r="G136" s="337"/>
      <c r="H136" s="337"/>
      <c r="I136" s="337"/>
      <c r="J136" s="337"/>
      <c r="K136" s="337"/>
      <c r="L136" s="337"/>
      <c r="M136" s="337"/>
      <c r="N136" s="337"/>
      <c r="O136" s="337"/>
      <c r="P136" s="338"/>
      <c r="S136" s="342">
        <v>108</v>
      </c>
      <c r="T136" s="343"/>
      <c r="U136" s="343"/>
      <c r="V136" s="343"/>
      <c r="W136" s="344"/>
      <c r="Z136" s="9"/>
      <c r="AA136" s="9"/>
      <c r="AB136" s="336" t="s">
        <v>22</v>
      </c>
      <c r="AC136" s="337"/>
      <c r="AD136" s="337"/>
      <c r="AE136" s="337"/>
      <c r="AF136" s="337"/>
      <c r="AG136" s="337"/>
      <c r="AH136" s="337"/>
      <c r="AI136" s="337"/>
      <c r="AJ136" s="337"/>
      <c r="AK136" s="337"/>
      <c r="AL136" s="337"/>
      <c r="AM136" s="337"/>
      <c r="AN136" s="337"/>
      <c r="AO136" s="338"/>
      <c r="AQ136" s="342">
        <v>2</v>
      </c>
      <c r="AR136" s="343"/>
      <c r="AS136" s="343"/>
      <c r="AT136" s="343"/>
      <c r="AU136" s="344"/>
    </row>
    <row r="137" spans="2:50" ht="9" customHeight="1" x14ac:dyDescent="0.3">
      <c r="D137" s="339"/>
      <c r="E137" s="340"/>
      <c r="F137" s="340"/>
      <c r="G137" s="340"/>
      <c r="H137" s="340"/>
      <c r="I137" s="340"/>
      <c r="J137" s="340"/>
      <c r="K137" s="340"/>
      <c r="L137" s="340"/>
      <c r="M137" s="340"/>
      <c r="N137" s="340"/>
      <c r="O137" s="340"/>
      <c r="P137" s="341"/>
      <c r="S137" s="345"/>
      <c r="T137" s="346"/>
      <c r="U137" s="346"/>
      <c r="V137" s="346"/>
      <c r="W137" s="347"/>
      <c r="Z137" s="9"/>
      <c r="AA137" s="9"/>
      <c r="AB137" s="339"/>
      <c r="AC137" s="340"/>
      <c r="AD137" s="340"/>
      <c r="AE137" s="340"/>
      <c r="AF137" s="340"/>
      <c r="AG137" s="340"/>
      <c r="AH137" s="340"/>
      <c r="AI137" s="340"/>
      <c r="AJ137" s="340"/>
      <c r="AK137" s="340"/>
      <c r="AL137" s="340"/>
      <c r="AM137" s="340"/>
      <c r="AN137" s="340"/>
      <c r="AO137" s="341"/>
      <c r="AQ137" s="345"/>
      <c r="AR137" s="346"/>
      <c r="AS137" s="346"/>
      <c r="AT137" s="346"/>
      <c r="AU137" s="347"/>
    </row>
    <row r="138" spans="2:50" ht="9" customHeight="1" x14ac:dyDescent="0.3">
      <c r="D138" s="1"/>
      <c r="E138" s="1"/>
      <c r="F138" s="1"/>
      <c r="G138" s="1"/>
      <c r="H138" s="1"/>
      <c r="I138" s="1"/>
      <c r="J138" s="1"/>
      <c r="K138" s="7"/>
      <c r="L138" s="7"/>
      <c r="M138" s="7"/>
      <c r="N138" s="7"/>
      <c r="O138" s="7"/>
      <c r="P138" s="7"/>
      <c r="Z138" s="9"/>
      <c r="AA138" s="9"/>
      <c r="AB138" s="1"/>
      <c r="AC138" s="1"/>
      <c r="AD138" s="1"/>
      <c r="AE138" s="1"/>
      <c r="AF138" s="1"/>
      <c r="AG138" s="1"/>
      <c r="AH138" s="58"/>
      <c r="AI138" s="7"/>
      <c r="AJ138" s="7"/>
      <c r="AK138" s="7"/>
      <c r="AL138" s="7"/>
      <c r="AM138" s="7"/>
      <c r="AN138" s="7"/>
      <c r="AO138" s="7"/>
    </row>
    <row r="139" spans="2:50" ht="9" customHeight="1" x14ac:dyDescent="0.3">
      <c r="D139" s="336" t="s">
        <v>21</v>
      </c>
      <c r="E139" s="337"/>
      <c r="F139" s="337"/>
      <c r="G139" s="337"/>
      <c r="H139" s="337"/>
      <c r="I139" s="337"/>
      <c r="J139" s="337"/>
      <c r="K139" s="337"/>
      <c r="L139" s="337"/>
      <c r="M139" s="337"/>
      <c r="N139" s="337"/>
      <c r="O139" s="337"/>
      <c r="P139" s="338"/>
      <c r="S139" s="342">
        <v>0</v>
      </c>
      <c r="T139" s="343"/>
      <c r="U139" s="343"/>
      <c r="V139" s="343"/>
      <c r="W139" s="344"/>
      <c r="Z139" s="9"/>
      <c r="AA139" s="9"/>
      <c r="AB139" s="336" t="s">
        <v>23</v>
      </c>
      <c r="AC139" s="337"/>
      <c r="AD139" s="337"/>
      <c r="AE139" s="337"/>
      <c r="AF139" s="337"/>
      <c r="AG139" s="337"/>
      <c r="AH139" s="337"/>
      <c r="AI139" s="337"/>
      <c r="AJ139" s="337"/>
      <c r="AK139" s="337"/>
      <c r="AL139" s="337"/>
      <c r="AM139" s="337"/>
      <c r="AN139" s="337"/>
      <c r="AO139" s="338"/>
      <c r="AQ139" s="342">
        <v>0</v>
      </c>
      <c r="AR139" s="343"/>
      <c r="AS139" s="343"/>
      <c r="AT139" s="343"/>
      <c r="AU139" s="344"/>
    </row>
    <row r="140" spans="2:50" ht="9" customHeight="1" x14ac:dyDescent="0.3">
      <c r="D140" s="339"/>
      <c r="E140" s="340"/>
      <c r="F140" s="340"/>
      <c r="G140" s="340"/>
      <c r="H140" s="340"/>
      <c r="I140" s="340"/>
      <c r="J140" s="340"/>
      <c r="K140" s="340"/>
      <c r="L140" s="340"/>
      <c r="M140" s="340"/>
      <c r="N140" s="340"/>
      <c r="O140" s="340"/>
      <c r="P140" s="341"/>
      <c r="S140" s="345"/>
      <c r="T140" s="346"/>
      <c r="U140" s="346"/>
      <c r="V140" s="346"/>
      <c r="W140" s="347"/>
      <c r="Z140" s="9"/>
      <c r="AA140" s="9"/>
      <c r="AB140" s="339"/>
      <c r="AC140" s="340"/>
      <c r="AD140" s="340"/>
      <c r="AE140" s="340"/>
      <c r="AF140" s="340"/>
      <c r="AG140" s="340"/>
      <c r="AH140" s="340"/>
      <c r="AI140" s="340"/>
      <c r="AJ140" s="340"/>
      <c r="AK140" s="340"/>
      <c r="AL140" s="340"/>
      <c r="AM140" s="340"/>
      <c r="AN140" s="340"/>
      <c r="AO140" s="341"/>
      <c r="AQ140" s="345"/>
      <c r="AR140" s="346"/>
      <c r="AS140" s="346"/>
      <c r="AT140" s="346"/>
      <c r="AU140" s="347"/>
    </row>
    <row r="141" spans="2:50" ht="9" customHeight="1" x14ac:dyDescent="0.3">
      <c r="D141" s="1"/>
      <c r="E141" s="1"/>
      <c r="F141" s="1"/>
      <c r="G141" s="1"/>
      <c r="H141" s="1"/>
      <c r="I141" s="1"/>
      <c r="J141" s="1"/>
      <c r="K141" s="7"/>
      <c r="L141" s="7"/>
      <c r="M141" s="7"/>
      <c r="N141" s="7"/>
      <c r="O141" s="7"/>
      <c r="P141" s="7"/>
      <c r="Z141" s="9"/>
      <c r="AA141" s="9"/>
      <c r="AB141" s="1"/>
      <c r="AC141" s="1"/>
      <c r="AD141" s="1"/>
      <c r="AE141" s="1"/>
      <c r="AF141" s="1"/>
      <c r="AG141" s="1"/>
      <c r="AH141" s="58"/>
      <c r="AI141" s="7"/>
      <c r="AJ141" s="7"/>
      <c r="AK141" s="7"/>
      <c r="AL141" s="7"/>
      <c r="AM141" s="7"/>
      <c r="AN141" s="7"/>
      <c r="AO141" s="7"/>
    </row>
    <row r="142" spans="2:50" ht="9" customHeight="1" x14ac:dyDescent="0.3">
      <c r="D142" s="336" t="s">
        <v>24</v>
      </c>
      <c r="E142" s="337"/>
      <c r="F142" s="337"/>
      <c r="G142" s="337"/>
      <c r="H142" s="337"/>
      <c r="I142" s="337"/>
      <c r="J142" s="337"/>
      <c r="K142" s="337"/>
      <c r="L142" s="337"/>
      <c r="M142" s="337"/>
      <c r="N142" s="337"/>
      <c r="O142" s="337"/>
      <c r="P142" s="338"/>
      <c r="S142" s="342">
        <v>0</v>
      </c>
      <c r="T142" s="343"/>
      <c r="U142" s="343"/>
      <c r="V142" s="343"/>
      <c r="W142" s="344"/>
      <c r="Z142" s="9"/>
      <c r="AA142" s="9"/>
      <c r="AB142" s="336" t="s">
        <v>25</v>
      </c>
      <c r="AC142" s="337"/>
      <c r="AD142" s="337"/>
      <c r="AE142" s="337"/>
      <c r="AF142" s="337"/>
      <c r="AG142" s="337"/>
      <c r="AH142" s="337"/>
      <c r="AI142" s="337"/>
      <c r="AJ142" s="337"/>
      <c r="AK142" s="337"/>
      <c r="AL142" s="337"/>
      <c r="AM142" s="337"/>
      <c r="AN142" s="337"/>
      <c r="AO142" s="338"/>
      <c r="AQ142" s="342">
        <v>0</v>
      </c>
      <c r="AR142" s="343"/>
      <c r="AS142" s="343"/>
      <c r="AT142" s="343"/>
      <c r="AU142" s="344"/>
    </row>
    <row r="143" spans="2:50" ht="9" customHeight="1" x14ac:dyDescent="0.3">
      <c r="D143" s="339"/>
      <c r="E143" s="340"/>
      <c r="F143" s="340"/>
      <c r="G143" s="340"/>
      <c r="H143" s="340"/>
      <c r="I143" s="340"/>
      <c r="J143" s="340"/>
      <c r="K143" s="340"/>
      <c r="L143" s="340"/>
      <c r="M143" s="340"/>
      <c r="N143" s="340"/>
      <c r="O143" s="340"/>
      <c r="P143" s="341"/>
      <c r="S143" s="345"/>
      <c r="T143" s="346"/>
      <c r="U143" s="346"/>
      <c r="V143" s="346"/>
      <c r="W143" s="347"/>
      <c r="Z143" s="9"/>
      <c r="AA143" s="9"/>
      <c r="AB143" s="339"/>
      <c r="AC143" s="340"/>
      <c r="AD143" s="340"/>
      <c r="AE143" s="340"/>
      <c r="AF143" s="340"/>
      <c r="AG143" s="340"/>
      <c r="AH143" s="340"/>
      <c r="AI143" s="340"/>
      <c r="AJ143" s="340"/>
      <c r="AK143" s="340"/>
      <c r="AL143" s="340"/>
      <c r="AM143" s="340"/>
      <c r="AN143" s="340"/>
      <c r="AO143" s="341"/>
      <c r="AQ143" s="345"/>
      <c r="AR143" s="346"/>
      <c r="AS143" s="346"/>
      <c r="AT143" s="346"/>
      <c r="AU143" s="347"/>
    </row>
    <row r="144" spans="2:50" ht="8.25" customHeight="1" x14ac:dyDescent="0.3"/>
    <row r="146" spans="2:50" ht="9" customHeight="1" x14ac:dyDescent="0.3">
      <c r="B146" s="258" t="s">
        <v>53</v>
      </c>
      <c r="C146" s="258"/>
      <c r="D146" s="259" t="s">
        <v>54</v>
      </c>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59"/>
      <c r="AX146" s="43"/>
    </row>
    <row r="147" spans="2:50" ht="9" customHeight="1" x14ac:dyDescent="0.3">
      <c r="B147" s="258"/>
      <c r="C147" s="258"/>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59"/>
      <c r="AX147" s="43"/>
    </row>
    <row r="148" spans="2:50" ht="9" customHeight="1" x14ac:dyDescent="0.3">
      <c r="C148" s="300" t="s">
        <v>55</v>
      </c>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301"/>
      <c r="AP148" s="301"/>
      <c r="AQ148" s="301"/>
      <c r="AR148" s="301"/>
      <c r="AS148" s="301"/>
      <c r="AT148" s="301"/>
      <c r="AU148" s="302"/>
    </row>
    <row r="149" spans="2:50" ht="9" customHeight="1" x14ac:dyDescent="0.3">
      <c r="C149" s="30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c r="AI149" s="304"/>
      <c r="AJ149" s="304"/>
      <c r="AK149" s="304"/>
      <c r="AL149" s="304"/>
      <c r="AM149" s="304"/>
      <c r="AN149" s="304"/>
      <c r="AO149" s="304"/>
      <c r="AP149" s="304"/>
      <c r="AQ149" s="304"/>
      <c r="AR149" s="304"/>
      <c r="AS149" s="304"/>
      <c r="AT149" s="304"/>
      <c r="AU149" s="305"/>
    </row>
    <row r="150" spans="2:50" ht="9" customHeight="1" x14ac:dyDescent="0.3">
      <c r="C150" s="30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c r="AI150" s="304"/>
      <c r="AJ150" s="304"/>
      <c r="AK150" s="304"/>
      <c r="AL150" s="304"/>
      <c r="AM150" s="304"/>
      <c r="AN150" s="304"/>
      <c r="AO150" s="304"/>
      <c r="AP150" s="304"/>
      <c r="AQ150" s="304"/>
      <c r="AR150" s="304"/>
      <c r="AS150" s="304"/>
      <c r="AT150" s="304"/>
      <c r="AU150" s="305"/>
    </row>
    <row r="151" spans="2:50" ht="9" customHeight="1" x14ac:dyDescent="0.3">
      <c r="C151" s="30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5"/>
    </row>
    <row r="152" spans="2:50" ht="9" customHeight="1" x14ac:dyDescent="0.3">
      <c r="C152" s="30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c r="AI152" s="304"/>
      <c r="AJ152" s="304"/>
      <c r="AK152" s="304"/>
      <c r="AL152" s="304"/>
      <c r="AM152" s="304"/>
      <c r="AN152" s="304"/>
      <c r="AO152" s="304"/>
      <c r="AP152" s="304"/>
      <c r="AQ152" s="304"/>
      <c r="AR152" s="304"/>
      <c r="AS152" s="304"/>
      <c r="AT152" s="304"/>
      <c r="AU152" s="305"/>
    </row>
    <row r="153" spans="2:50" ht="9" customHeight="1" x14ac:dyDescent="0.3">
      <c r="C153" s="30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5"/>
    </row>
    <row r="154" spans="2:50" ht="9" customHeight="1" x14ac:dyDescent="0.3">
      <c r="C154" s="30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5"/>
    </row>
    <row r="155" spans="2:50" ht="9" customHeight="1" x14ac:dyDescent="0.3">
      <c r="C155" s="30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5"/>
    </row>
    <row r="156" spans="2:50" ht="9" customHeight="1" x14ac:dyDescent="0.3">
      <c r="C156" s="30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5"/>
    </row>
    <row r="157" spans="2:50" ht="9" customHeight="1" x14ac:dyDescent="0.3">
      <c r="C157" s="30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5"/>
    </row>
    <row r="158" spans="2:50" ht="9" customHeight="1" x14ac:dyDescent="0.3">
      <c r="C158" s="30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5"/>
    </row>
    <row r="159" spans="2:50" ht="9" customHeight="1" x14ac:dyDescent="0.3">
      <c r="C159" s="30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5"/>
    </row>
    <row r="160" spans="2:50" ht="9" customHeight="1" x14ac:dyDescent="0.3">
      <c r="C160" s="30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5"/>
    </row>
    <row r="161" spans="1:47" ht="9" customHeight="1" x14ac:dyDescent="0.3">
      <c r="C161" s="30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04"/>
      <c r="AN161" s="304"/>
      <c r="AO161" s="304"/>
      <c r="AP161" s="304"/>
      <c r="AQ161" s="304"/>
      <c r="AR161" s="304"/>
      <c r="AS161" s="304"/>
      <c r="AT161" s="304"/>
      <c r="AU161" s="305"/>
    </row>
    <row r="162" spans="1:47" ht="9" customHeight="1" x14ac:dyDescent="0.3">
      <c r="C162" s="30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5"/>
    </row>
    <row r="163" spans="1:47" ht="9" customHeight="1" x14ac:dyDescent="0.3">
      <c r="C163" s="30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5"/>
    </row>
    <row r="164" spans="1:47" ht="9" customHeight="1" x14ac:dyDescent="0.3">
      <c r="C164" s="30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5"/>
    </row>
    <row r="165" spans="1:47" ht="9" customHeight="1" x14ac:dyDescent="0.3">
      <c r="C165" s="30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5"/>
    </row>
    <row r="166" spans="1:47" ht="9" customHeight="1" x14ac:dyDescent="0.3">
      <c r="C166" s="30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c r="AI166" s="304"/>
      <c r="AJ166" s="304"/>
      <c r="AK166" s="304"/>
      <c r="AL166" s="304"/>
      <c r="AM166" s="304"/>
      <c r="AN166" s="304"/>
      <c r="AO166" s="304"/>
      <c r="AP166" s="304"/>
      <c r="AQ166" s="304"/>
      <c r="AR166" s="304"/>
      <c r="AS166" s="304"/>
      <c r="AT166" s="304"/>
      <c r="AU166" s="305"/>
    </row>
    <row r="167" spans="1:47" ht="9" customHeight="1" x14ac:dyDescent="0.3">
      <c r="C167" s="306"/>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307"/>
      <c r="AL167" s="307"/>
      <c r="AM167" s="307"/>
      <c r="AN167" s="307"/>
      <c r="AO167" s="307"/>
      <c r="AP167" s="307"/>
      <c r="AQ167" s="307"/>
      <c r="AR167" s="307"/>
      <c r="AS167" s="307"/>
      <c r="AT167" s="307"/>
      <c r="AU167" s="308"/>
    </row>
    <row r="168" spans="1:47" ht="9" customHeight="1" x14ac:dyDescent="0.3">
      <c r="D168" s="48"/>
      <c r="E168" s="48"/>
      <c r="F168" s="48"/>
      <c r="G168" s="48"/>
      <c r="H168" s="48"/>
      <c r="I168" s="48"/>
      <c r="J168" s="48"/>
      <c r="K168" s="48"/>
      <c r="L168" s="48"/>
      <c r="M168" s="48"/>
      <c r="N168" s="48"/>
      <c r="O168" s="48"/>
      <c r="P168" s="48"/>
      <c r="Q168" s="48"/>
      <c r="R168" s="55"/>
      <c r="S168" s="48"/>
      <c r="T168" s="48"/>
      <c r="U168" s="48"/>
      <c r="V168" s="48"/>
      <c r="W168" s="48"/>
      <c r="X168" s="48"/>
      <c r="Y168" s="48"/>
      <c r="Z168" s="48"/>
      <c r="AA168" s="48"/>
      <c r="AB168" s="48"/>
      <c r="AC168" s="48"/>
      <c r="AD168" s="48"/>
      <c r="AE168" s="48"/>
      <c r="AF168" s="48"/>
      <c r="AG168" s="48"/>
      <c r="AH168" s="55"/>
      <c r="AI168" s="48"/>
      <c r="AJ168" s="48"/>
      <c r="AK168" s="48"/>
      <c r="AL168" s="48"/>
      <c r="AM168" s="48"/>
      <c r="AN168" s="48"/>
      <c r="AO168" s="48"/>
      <c r="AP168" s="48"/>
      <c r="AQ168" s="48"/>
      <c r="AR168" s="48"/>
      <c r="AS168" s="48"/>
      <c r="AT168" s="48"/>
      <c r="AU168" s="48"/>
    </row>
    <row r="169" spans="1:47" ht="9" customHeight="1" x14ac:dyDescent="0.3">
      <c r="A169" s="298" t="str">
        <f>$L$94</f>
        <v>Le développement des actions collectives de prévention de la perte d'autonomie de l'ASEPT Bretagne dans le Morbihan</v>
      </c>
      <c r="B169" s="298"/>
      <c r="C169" s="298"/>
      <c r="D169" s="298"/>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298"/>
      <c r="AA169" s="298"/>
      <c r="AB169" s="298"/>
      <c r="AC169" s="298"/>
      <c r="AD169" s="298"/>
      <c r="AE169" s="298"/>
      <c r="AF169" s="298"/>
      <c r="AG169" s="298"/>
      <c r="AH169" s="298"/>
      <c r="AI169" s="298"/>
      <c r="AJ169" s="298"/>
      <c r="AK169" s="298"/>
      <c r="AL169" s="298"/>
      <c r="AM169" s="298"/>
      <c r="AN169" s="298"/>
      <c r="AO169" s="298"/>
      <c r="AP169" s="298"/>
      <c r="AQ169" s="298"/>
      <c r="AR169" s="298"/>
      <c r="AS169" s="298"/>
      <c r="AT169" s="298"/>
      <c r="AU169" s="298"/>
    </row>
    <row r="170" spans="1:47" ht="9" customHeight="1" x14ac:dyDescent="0.3">
      <c r="A170" s="298"/>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298"/>
      <c r="AE170" s="298"/>
      <c r="AF170" s="298"/>
      <c r="AG170" s="298"/>
      <c r="AH170" s="298"/>
      <c r="AI170" s="298"/>
      <c r="AJ170" s="298"/>
      <c r="AK170" s="298"/>
      <c r="AL170" s="298"/>
      <c r="AM170" s="298"/>
      <c r="AN170" s="298"/>
      <c r="AO170" s="298"/>
      <c r="AP170" s="298"/>
      <c r="AQ170" s="298"/>
      <c r="AR170" s="298"/>
      <c r="AS170" s="298"/>
      <c r="AT170" s="298"/>
      <c r="AU170" s="298"/>
    </row>
    <row r="171" spans="1:47" ht="9" customHeight="1" x14ac:dyDescent="0.3">
      <c r="A171" s="298"/>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298"/>
      <c r="AE171" s="298"/>
      <c r="AF171" s="298"/>
      <c r="AG171" s="298"/>
      <c r="AH171" s="298"/>
      <c r="AI171" s="298"/>
      <c r="AJ171" s="298"/>
      <c r="AK171" s="298"/>
      <c r="AL171" s="298"/>
      <c r="AM171" s="298"/>
      <c r="AN171" s="298"/>
      <c r="AO171" s="298"/>
      <c r="AP171" s="298"/>
      <c r="AQ171" s="298"/>
      <c r="AR171" s="298"/>
      <c r="AS171" s="298"/>
      <c r="AT171" s="298"/>
      <c r="AU171" s="298"/>
    </row>
    <row r="172" spans="1:47" ht="9" customHeight="1" x14ac:dyDescent="0.3">
      <c r="A172" s="49"/>
      <c r="B172" s="49"/>
      <c r="C172" s="49"/>
      <c r="D172" s="49"/>
      <c r="E172" s="49"/>
      <c r="F172" s="49"/>
      <c r="G172" s="49"/>
      <c r="H172" s="49"/>
      <c r="I172" s="49"/>
      <c r="J172" s="49"/>
      <c r="K172" s="49"/>
      <c r="L172" s="49"/>
      <c r="M172" s="49"/>
      <c r="N172" s="49"/>
      <c r="O172" s="49"/>
      <c r="P172" s="49"/>
      <c r="Q172" s="49"/>
      <c r="R172" s="56"/>
      <c r="S172" s="49"/>
      <c r="T172" s="49"/>
      <c r="U172" s="49"/>
      <c r="V172" s="49"/>
      <c r="W172" s="49"/>
      <c r="X172" s="49"/>
      <c r="Y172" s="49"/>
      <c r="Z172" s="49"/>
      <c r="AA172" s="49"/>
      <c r="AB172" s="49"/>
      <c r="AC172" s="49"/>
      <c r="AD172" s="49"/>
      <c r="AE172" s="49"/>
      <c r="AF172" s="49"/>
      <c r="AG172" s="49"/>
      <c r="AH172" s="56"/>
      <c r="AI172" s="49"/>
      <c r="AJ172" s="49"/>
      <c r="AK172" s="49"/>
      <c r="AL172" s="49"/>
      <c r="AM172" s="49"/>
      <c r="AN172" s="49"/>
      <c r="AO172" s="49"/>
      <c r="AP172" s="49"/>
      <c r="AQ172" s="49"/>
      <c r="AR172" s="49"/>
      <c r="AS172" s="49"/>
      <c r="AT172" s="49"/>
      <c r="AU172" s="49"/>
    </row>
    <row r="173" spans="1:47" ht="9" customHeight="1" x14ac:dyDescent="0.3">
      <c r="D173" s="48"/>
      <c r="E173" s="48"/>
      <c r="F173" s="48"/>
      <c r="G173" s="48"/>
      <c r="H173" s="48"/>
      <c r="I173" s="48"/>
      <c r="J173" s="48"/>
      <c r="K173" s="48"/>
      <c r="L173" s="48"/>
      <c r="M173" s="48"/>
      <c r="N173" s="48"/>
      <c r="O173" s="48"/>
      <c r="P173" s="48"/>
      <c r="Q173" s="48"/>
      <c r="R173" s="55"/>
      <c r="S173" s="48"/>
      <c r="T173" s="48"/>
      <c r="U173" s="48"/>
      <c r="V173" s="48"/>
      <c r="W173" s="48"/>
      <c r="X173" s="48"/>
      <c r="Y173" s="48"/>
      <c r="Z173" s="48"/>
      <c r="AA173" s="48"/>
      <c r="AB173" s="48"/>
      <c r="AC173" s="48"/>
      <c r="AD173" s="48"/>
      <c r="AE173" s="48"/>
      <c r="AF173" s="48"/>
      <c r="AG173" s="48"/>
      <c r="AH173" s="55"/>
      <c r="AI173" s="48"/>
      <c r="AJ173" s="48"/>
      <c r="AK173" s="48"/>
      <c r="AL173" s="48"/>
      <c r="AM173" s="48"/>
      <c r="AN173" s="48"/>
      <c r="AO173" s="48"/>
      <c r="AP173" s="48"/>
      <c r="AQ173" s="48"/>
      <c r="AR173" s="48"/>
      <c r="AS173" s="48"/>
      <c r="AT173" s="48"/>
      <c r="AU173" s="48"/>
    </row>
    <row r="174" spans="1:47" ht="9" customHeight="1" x14ac:dyDescent="0.3">
      <c r="D174" s="299" t="s">
        <v>46</v>
      </c>
      <c r="E174" s="299"/>
      <c r="F174" s="299"/>
      <c r="G174" s="299"/>
      <c r="H174" s="299"/>
      <c r="I174" s="299"/>
      <c r="J174" s="299"/>
      <c r="K174" s="299"/>
      <c r="L174" s="299"/>
      <c r="M174" s="299"/>
      <c r="N174" s="299"/>
      <c r="O174" s="299"/>
      <c r="P174" s="299"/>
      <c r="Q174" s="299"/>
      <c r="R174" s="299"/>
      <c r="S174" s="299"/>
      <c r="T174" s="299"/>
      <c r="U174" s="299"/>
      <c r="V174" s="299"/>
      <c r="W174" s="299"/>
      <c r="X174" s="299"/>
      <c r="Y174" s="299"/>
      <c r="Z174" s="299"/>
      <c r="AA174" s="299"/>
      <c r="AB174" s="299"/>
      <c r="AC174" s="299"/>
      <c r="AD174" s="299"/>
      <c r="AE174" s="299"/>
      <c r="AF174" s="299"/>
      <c r="AG174" s="299"/>
      <c r="AH174" s="299"/>
      <c r="AI174" s="299"/>
      <c r="AJ174" s="299"/>
      <c r="AK174" s="299"/>
      <c r="AL174" s="299"/>
      <c r="AM174" s="299"/>
      <c r="AN174" s="299"/>
      <c r="AO174" s="299"/>
      <c r="AP174" s="299"/>
      <c r="AQ174" s="299"/>
      <c r="AR174" s="299"/>
      <c r="AS174" s="299"/>
      <c r="AT174" s="299"/>
      <c r="AU174" s="299"/>
    </row>
    <row r="175" spans="1:47" ht="9" customHeight="1" x14ac:dyDescent="0.3">
      <c r="D175" s="299"/>
      <c r="E175" s="299"/>
      <c r="F175" s="299"/>
      <c r="G175" s="299"/>
      <c r="H175" s="299"/>
      <c r="I175" s="299"/>
      <c r="J175" s="299"/>
      <c r="K175" s="299"/>
      <c r="L175" s="299"/>
      <c r="M175" s="299"/>
      <c r="N175" s="299"/>
      <c r="O175" s="299"/>
      <c r="P175" s="299"/>
      <c r="Q175" s="299"/>
      <c r="R175" s="299"/>
      <c r="S175" s="299"/>
      <c r="T175" s="299"/>
      <c r="U175" s="299"/>
      <c r="V175" s="299"/>
      <c r="W175" s="299"/>
      <c r="X175" s="299"/>
      <c r="Y175" s="299"/>
      <c r="Z175" s="299"/>
      <c r="AA175" s="299"/>
      <c r="AB175" s="299"/>
      <c r="AC175" s="299"/>
      <c r="AD175" s="299"/>
      <c r="AE175" s="299"/>
      <c r="AF175" s="299"/>
      <c r="AG175" s="299"/>
      <c r="AH175" s="299"/>
      <c r="AI175" s="299"/>
      <c r="AJ175" s="299"/>
      <c r="AK175" s="299"/>
      <c r="AL175" s="299"/>
      <c r="AM175" s="299"/>
      <c r="AN175" s="299"/>
      <c r="AO175" s="299"/>
      <c r="AP175" s="299"/>
      <c r="AQ175" s="299"/>
      <c r="AR175" s="299"/>
      <c r="AS175" s="299"/>
      <c r="AT175" s="299"/>
      <c r="AU175" s="299"/>
    </row>
    <row r="177" spans="2:50" ht="9" customHeight="1" x14ac:dyDescent="0.3">
      <c r="D177" s="48"/>
      <c r="E177" s="48"/>
      <c r="F177" s="48"/>
      <c r="G177" s="48"/>
      <c r="H177" s="48"/>
      <c r="I177" s="48"/>
      <c r="J177" s="48"/>
      <c r="K177" s="48"/>
      <c r="L177" s="48"/>
      <c r="M177" s="48"/>
      <c r="N177" s="48"/>
      <c r="O177" s="48"/>
      <c r="P177" s="48"/>
      <c r="Q177" s="48"/>
      <c r="R177" s="55"/>
      <c r="S177" s="48"/>
      <c r="T177" s="48"/>
      <c r="U177" s="48"/>
      <c r="V177" s="48"/>
      <c r="W177" s="48"/>
      <c r="X177" s="48"/>
      <c r="Y177" s="48"/>
      <c r="Z177" s="48"/>
      <c r="AA177" s="48"/>
      <c r="AB177" s="48"/>
      <c r="AC177" s="48"/>
      <c r="AD177" s="48"/>
      <c r="AE177" s="48"/>
      <c r="AF177" s="48"/>
      <c r="AG177" s="48"/>
      <c r="AH177" s="55"/>
      <c r="AI177" s="48"/>
      <c r="AJ177" s="48"/>
      <c r="AK177" s="48"/>
      <c r="AL177" s="48"/>
      <c r="AM177" s="48"/>
      <c r="AN177" s="48"/>
      <c r="AO177" s="48"/>
      <c r="AP177" s="48"/>
      <c r="AQ177" s="48"/>
      <c r="AR177" s="48"/>
      <c r="AS177" s="48"/>
      <c r="AT177" s="48"/>
      <c r="AU177" s="48"/>
    </row>
    <row r="178" spans="2:50" ht="9" customHeight="1" x14ac:dyDescent="0.3">
      <c r="B178" s="258" t="s">
        <v>53</v>
      </c>
      <c r="C178" s="258"/>
      <c r="D178" s="259" t="s">
        <v>54</v>
      </c>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59"/>
      <c r="AX178" s="43"/>
    </row>
    <row r="179" spans="2:50" ht="9" customHeight="1" x14ac:dyDescent="0.3">
      <c r="B179" s="258"/>
      <c r="C179" s="258"/>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59"/>
      <c r="AX179" s="43"/>
    </row>
    <row r="180" spans="2:50" ht="9" customHeight="1" x14ac:dyDescent="0.3">
      <c r="C180" s="300" t="s">
        <v>56</v>
      </c>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c r="AR180" s="301"/>
      <c r="AS180" s="301"/>
      <c r="AT180" s="301"/>
      <c r="AU180" s="302"/>
    </row>
    <row r="181" spans="2:50" ht="9" customHeight="1" x14ac:dyDescent="0.3">
      <c r="C181" s="30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c r="AI181" s="304"/>
      <c r="AJ181" s="304"/>
      <c r="AK181" s="304"/>
      <c r="AL181" s="304"/>
      <c r="AM181" s="304"/>
      <c r="AN181" s="304"/>
      <c r="AO181" s="304"/>
      <c r="AP181" s="304"/>
      <c r="AQ181" s="304"/>
      <c r="AR181" s="304"/>
      <c r="AS181" s="304"/>
      <c r="AT181" s="304"/>
      <c r="AU181" s="305"/>
    </row>
    <row r="182" spans="2:50" ht="9" customHeight="1" x14ac:dyDescent="0.3">
      <c r="C182" s="30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5"/>
    </row>
    <row r="183" spans="2:50" ht="9" customHeight="1" x14ac:dyDescent="0.3">
      <c r="C183" s="30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5"/>
    </row>
    <row r="184" spans="2:50" ht="9" customHeight="1" x14ac:dyDescent="0.3">
      <c r="C184" s="30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c r="AI184" s="304"/>
      <c r="AJ184" s="304"/>
      <c r="AK184" s="304"/>
      <c r="AL184" s="304"/>
      <c r="AM184" s="304"/>
      <c r="AN184" s="304"/>
      <c r="AO184" s="304"/>
      <c r="AP184" s="304"/>
      <c r="AQ184" s="304"/>
      <c r="AR184" s="304"/>
      <c r="AS184" s="304"/>
      <c r="AT184" s="304"/>
      <c r="AU184" s="305"/>
    </row>
    <row r="185" spans="2:50" ht="9" customHeight="1" x14ac:dyDescent="0.3">
      <c r="C185" s="30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5"/>
    </row>
    <row r="186" spans="2:50" ht="9" customHeight="1" x14ac:dyDescent="0.3">
      <c r="C186" s="30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c r="AS186" s="304"/>
      <c r="AT186" s="304"/>
      <c r="AU186" s="305"/>
    </row>
    <row r="187" spans="2:50" ht="9" customHeight="1" x14ac:dyDescent="0.3">
      <c r="C187" s="30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4"/>
      <c r="AN187" s="304"/>
      <c r="AO187" s="304"/>
      <c r="AP187" s="304"/>
      <c r="AQ187" s="304"/>
      <c r="AR187" s="304"/>
      <c r="AS187" s="304"/>
      <c r="AT187" s="304"/>
      <c r="AU187" s="305"/>
    </row>
    <row r="188" spans="2:50" ht="9" customHeight="1" x14ac:dyDescent="0.3">
      <c r="C188" s="30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5"/>
    </row>
    <row r="189" spans="2:50" ht="9" customHeight="1" x14ac:dyDescent="0.3">
      <c r="C189" s="30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5"/>
    </row>
    <row r="190" spans="2:50" ht="9" customHeight="1" x14ac:dyDescent="0.3">
      <c r="C190" s="30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5"/>
    </row>
    <row r="191" spans="2:50" ht="9" customHeight="1" x14ac:dyDescent="0.3">
      <c r="C191" s="30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5"/>
    </row>
    <row r="192" spans="2:50" ht="9" customHeight="1" x14ac:dyDescent="0.3">
      <c r="C192" s="30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5"/>
    </row>
    <row r="193" spans="3:47" ht="9" customHeight="1" x14ac:dyDescent="0.3">
      <c r="C193" s="30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5"/>
    </row>
    <row r="194" spans="3:47" ht="9" customHeight="1" x14ac:dyDescent="0.3">
      <c r="C194" s="30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c r="AI194" s="304"/>
      <c r="AJ194" s="304"/>
      <c r="AK194" s="304"/>
      <c r="AL194" s="304"/>
      <c r="AM194" s="304"/>
      <c r="AN194" s="304"/>
      <c r="AO194" s="304"/>
      <c r="AP194" s="304"/>
      <c r="AQ194" s="304"/>
      <c r="AR194" s="304"/>
      <c r="AS194" s="304"/>
      <c r="AT194" s="304"/>
      <c r="AU194" s="305"/>
    </row>
    <row r="195" spans="3:47" ht="9" customHeight="1" x14ac:dyDescent="0.3">
      <c r="C195" s="30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c r="AI195" s="304"/>
      <c r="AJ195" s="304"/>
      <c r="AK195" s="304"/>
      <c r="AL195" s="304"/>
      <c r="AM195" s="304"/>
      <c r="AN195" s="304"/>
      <c r="AO195" s="304"/>
      <c r="AP195" s="304"/>
      <c r="AQ195" s="304"/>
      <c r="AR195" s="304"/>
      <c r="AS195" s="304"/>
      <c r="AT195" s="304"/>
      <c r="AU195" s="305"/>
    </row>
    <row r="196" spans="3:47" ht="9" customHeight="1" x14ac:dyDescent="0.3">
      <c r="C196" s="30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c r="AI196" s="304"/>
      <c r="AJ196" s="304"/>
      <c r="AK196" s="304"/>
      <c r="AL196" s="304"/>
      <c r="AM196" s="304"/>
      <c r="AN196" s="304"/>
      <c r="AO196" s="304"/>
      <c r="AP196" s="304"/>
      <c r="AQ196" s="304"/>
      <c r="AR196" s="304"/>
      <c r="AS196" s="304"/>
      <c r="AT196" s="304"/>
      <c r="AU196" s="305"/>
    </row>
    <row r="197" spans="3:47" ht="9" customHeight="1" x14ac:dyDescent="0.3">
      <c r="C197" s="30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c r="AI197" s="304"/>
      <c r="AJ197" s="304"/>
      <c r="AK197" s="304"/>
      <c r="AL197" s="304"/>
      <c r="AM197" s="304"/>
      <c r="AN197" s="304"/>
      <c r="AO197" s="304"/>
      <c r="AP197" s="304"/>
      <c r="AQ197" s="304"/>
      <c r="AR197" s="304"/>
      <c r="AS197" s="304"/>
      <c r="AT197" s="304"/>
      <c r="AU197" s="305"/>
    </row>
    <row r="198" spans="3:47" ht="9" customHeight="1" x14ac:dyDescent="0.3">
      <c r="C198" s="30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c r="AQ198" s="304"/>
      <c r="AR198" s="304"/>
      <c r="AS198" s="304"/>
      <c r="AT198" s="304"/>
      <c r="AU198" s="305"/>
    </row>
    <row r="199" spans="3:47" ht="9" customHeight="1" x14ac:dyDescent="0.3">
      <c r="C199" s="30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5"/>
    </row>
    <row r="200" spans="3:47" ht="9" customHeight="1" x14ac:dyDescent="0.3">
      <c r="C200" s="30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5"/>
    </row>
    <row r="201" spans="3:47" ht="9" customHeight="1" x14ac:dyDescent="0.3">
      <c r="C201" s="30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5"/>
    </row>
    <row r="202" spans="3:47" ht="9" customHeight="1" x14ac:dyDescent="0.3">
      <c r="C202" s="30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c r="AI202" s="304"/>
      <c r="AJ202" s="304"/>
      <c r="AK202" s="304"/>
      <c r="AL202" s="304"/>
      <c r="AM202" s="304"/>
      <c r="AN202" s="304"/>
      <c r="AO202" s="304"/>
      <c r="AP202" s="304"/>
      <c r="AQ202" s="304"/>
      <c r="AR202" s="304"/>
      <c r="AS202" s="304"/>
      <c r="AT202" s="304"/>
      <c r="AU202" s="305"/>
    </row>
    <row r="203" spans="3:47" ht="9" customHeight="1" x14ac:dyDescent="0.3">
      <c r="C203" s="30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5"/>
    </row>
    <row r="204" spans="3:47" ht="9" customHeight="1" x14ac:dyDescent="0.3">
      <c r="C204" s="30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c r="AI204" s="304"/>
      <c r="AJ204" s="304"/>
      <c r="AK204" s="304"/>
      <c r="AL204" s="304"/>
      <c r="AM204" s="304"/>
      <c r="AN204" s="304"/>
      <c r="AO204" s="304"/>
      <c r="AP204" s="304"/>
      <c r="AQ204" s="304"/>
      <c r="AR204" s="304"/>
      <c r="AS204" s="304"/>
      <c r="AT204" s="304"/>
      <c r="AU204" s="305"/>
    </row>
    <row r="205" spans="3:47" ht="9" customHeight="1" x14ac:dyDescent="0.3">
      <c r="C205" s="30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c r="AI205" s="304"/>
      <c r="AJ205" s="304"/>
      <c r="AK205" s="304"/>
      <c r="AL205" s="304"/>
      <c r="AM205" s="304"/>
      <c r="AN205" s="304"/>
      <c r="AO205" s="304"/>
      <c r="AP205" s="304"/>
      <c r="AQ205" s="304"/>
      <c r="AR205" s="304"/>
      <c r="AS205" s="304"/>
      <c r="AT205" s="304"/>
      <c r="AU205" s="305"/>
    </row>
    <row r="206" spans="3:47" ht="9" customHeight="1" x14ac:dyDescent="0.3">
      <c r="C206" s="30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c r="AI206" s="304"/>
      <c r="AJ206" s="304"/>
      <c r="AK206" s="304"/>
      <c r="AL206" s="304"/>
      <c r="AM206" s="304"/>
      <c r="AN206" s="304"/>
      <c r="AO206" s="304"/>
      <c r="AP206" s="304"/>
      <c r="AQ206" s="304"/>
      <c r="AR206" s="304"/>
      <c r="AS206" s="304"/>
      <c r="AT206" s="304"/>
      <c r="AU206" s="305"/>
    </row>
    <row r="207" spans="3:47" ht="9" customHeight="1" x14ac:dyDescent="0.3">
      <c r="C207" s="30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c r="AI207" s="304"/>
      <c r="AJ207" s="304"/>
      <c r="AK207" s="304"/>
      <c r="AL207" s="304"/>
      <c r="AM207" s="304"/>
      <c r="AN207" s="304"/>
      <c r="AO207" s="304"/>
      <c r="AP207" s="304"/>
      <c r="AQ207" s="304"/>
      <c r="AR207" s="304"/>
      <c r="AS207" s="304"/>
      <c r="AT207" s="304"/>
      <c r="AU207" s="305"/>
    </row>
    <row r="208" spans="3:47" ht="9" customHeight="1" x14ac:dyDescent="0.3">
      <c r="C208" s="30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5"/>
    </row>
    <row r="209" spans="3:47" ht="9" customHeight="1" x14ac:dyDescent="0.3">
      <c r="C209" s="30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5"/>
    </row>
    <row r="210" spans="3:47" ht="9" customHeight="1" x14ac:dyDescent="0.3">
      <c r="C210" s="30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c r="AI210" s="304"/>
      <c r="AJ210" s="304"/>
      <c r="AK210" s="304"/>
      <c r="AL210" s="304"/>
      <c r="AM210" s="304"/>
      <c r="AN210" s="304"/>
      <c r="AO210" s="304"/>
      <c r="AP210" s="304"/>
      <c r="AQ210" s="304"/>
      <c r="AR210" s="304"/>
      <c r="AS210" s="304"/>
      <c r="AT210" s="304"/>
      <c r="AU210" s="305"/>
    </row>
    <row r="211" spans="3:47" ht="9" customHeight="1" x14ac:dyDescent="0.3">
      <c r="C211" s="30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c r="AI211" s="304"/>
      <c r="AJ211" s="304"/>
      <c r="AK211" s="304"/>
      <c r="AL211" s="304"/>
      <c r="AM211" s="304"/>
      <c r="AN211" s="304"/>
      <c r="AO211" s="304"/>
      <c r="AP211" s="304"/>
      <c r="AQ211" s="304"/>
      <c r="AR211" s="304"/>
      <c r="AS211" s="304"/>
      <c r="AT211" s="304"/>
      <c r="AU211" s="305"/>
    </row>
    <row r="212" spans="3:47" ht="9" customHeight="1" x14ac:dyDescent="0.3">
      <c r="C212" s="30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5"/>
    </row>
    <row r="213" spans="3:47" ht="9" customHeight="1" x14ac:dyDescent="0.3">
      <c r="C213" s="30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c r="AI213" s="304"/>
      <c r="AJ213" s="304"/>
      <c r="AK213" s="304"/>
      <c r="AL213" s="304"/>
      <c r="AM213" s="304"/>
      <c r="AN213" s="304"/>
      <c r="AO213" s="304"/>
      <c r="AP213" s="304"/>
      <c r="AQ213" s="304"/>
      <c r="AR213" s="304"/>
      <c r="AS213" s="304"/>
      <c r="AT213" s="304"/>
      <c r="AU213" s="305"/>
    </row>
    <row r="214" spans="3:47" ht="9" customHeight="1" x14ac:dyDescent="0.3">
      <c r="C214" s="30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c r="AI214" s="304"/>
      <c r="AJ214" s="304"/>
      <c r="AK214" s="304"/>
      <c r="AL214" s="304"/>
      <c r="AM214" s="304"/>
      <c r="AN214" s="304"/>
      <c r="AO214" s="304"/>
      <c r="AP214" s="304"/>
      <c r="AQ214" s="304"/>
      <c r="AR214" s="304"/>
      <c r="AS214" s="304"/>
      <c r="AT214" s="304"/>
      <c r="AU214" s="305"/>
    </row>
    <row r="215" spans="3:47" ht="9" customHeight="1" x14ac:dyDescent="0.3">
      <c r="C215" s="30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c r="AI215" s="304"/>
      <c r="AJ215" s="304"/>
      <c r="AK215" s="304"/>
      <c r="AL215" s="304"/>
      <c r="AM215" s="304"/>
      <c r="AN215" s="304"/>
      <c r="AO215" s="304"/>
      <c r="AP215" s="304"/>
      <c r="AQ215" s="304"/>
      <c r="AR215" s="304"/>
      <c r="AS215" s="304"/>
      <c r="AT215" s="304"/>
      <c r="AU215" s="305"/>
    </row>
    <row r="216" spans="3:47" ht="9" customHeight="1" x14ac:dyDescent="0.3">
      <c r="C216" s="30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c r="AI216" s="304"/>
      <c r="AJ216" s="304"/>
      <c r="AK216" s="304"/>
      <c r="AL216" s="304"/>
      <c r="AM216" s="304"/>
      <c r="AN216" s="304"/>
      <c r="AO216" s="304"/>
      <c r="AP216" s="304"/>
      <c r="AQ216" s="304"/>
      <c r="AR216" s="304"/>
      <c r="AS216" s="304"/>
      <c r="AT216" s="304"/>
      <c r="AU216" s="305"/>
    </row>
    <row r="217" spans="3:47" ht="9" customHeight="1" x14ac:dyDescent="0.3">
      <c r="C217" s="30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c r="AQ217" s="304"/>
      <c r="AR217" s="304"/>
      <c r="AS217" s="304"/>
      <c r="AT217" s="304"/>
      <c r="AU217" s="305"/>
    </row>
    <row r="218" spans="3:47" ht="9" customHeight="1" x14ac:dyDescent="0.3">
      <c r="C218" s="30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5"/>
    </row>
    <row r="219" spans="3:47" ht="9" customHeight="1" x14ac:dyDescent="0.3">
      <c r="C219" s="30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5"/>
    </row>
    <row r="220" spans="3:47" ht="9" customHeight="1" x14ac:dyDescent="0.3">
      <c r="C220" s="30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5"/>
    </row>
    <row r="221" spans="3:47" ht="9" customHeight="1" x14ac:dyDescent="0.3">
      <c r="C221" s="30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c r="AI221" s="304"/>
      <c r="AJ221" s="304"/>
      <c r="AK221" s="304"/>
      <c r="AL221" s="304"/>
      <c r="AM221" s="304"/>
      <c r="AN221" s="304"/>
      <c r="AO221" s="304"/>
      <c r="AP221" s="304"/>
      <c r="AQ221" s="304"/>
      <c r="AR221" s="304"/>
      <c r="AS221" s="304"/>
      <c r="AT221" s="304"/>
      <c r="AU221" s="305"/>
    </row>
    <row r="222" spans="3:47" ht="9" customHeight="1" x14ac:dyDescent="0.3">
      <c r="C222" s="30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c r="AI222" s="304"/>
      <c r="AJ222" s="304"/>
      <c r="AK222" s="304"/>
      <c r="AL222" s="304"/>
      <c r="AM222" s="304"/>
      <c r="AN222" s="304"/>
      <c r="AO222" s="304"/>
      <c r="AP222" s="304"/>
      <c r="AQ222" s="304"/>
      <c r="AR222" s="304"/>
      <c r="AS222" s="304"/>
      <c r="AT222" s="304"/>
      <c r="AU222" s="305"/>
    </row>
    <row r="223" spans="3:47" ht="9" customHeight="1" x14ac:dyDescent="0.3">
      <c r="C223" s="30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5"/>
    </row>
    <row r="224" spans="3:47" ht="9" customHeight="1" x14ac:dyDescent="0.3">
      <c r="C224" s="30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5"/>
    </row>
    <row r="225" spans="2:50" ht="9" customHeight="1" x14ac:dyDescent="0.3">
      <c r="C225" s="30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5"/>
    </row>
    <row r="226" spans="2:50" ht="9" customHeight="1" x14ac:dyDescent="0.3">
      <c r="C226" s="30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c r="AI226" s="304"/>
      <c r="AJ226" s="304"/>
      <c r="AK226" s="304"/>
      <c r="AL226" s="304"/>
      <c r="AM226" s="304"/>
      <c r="AN226" s="304"/>
      <c r="AO226" s="304"/>
      <c r="AP226" s="304"/>
      <c r="AQ226" s="304"/>
      <c r="AR226" s="304"/>
      <c r="AS226" s="304"/>
      <c r="AT226" s="304"/>
      <c r="AU226" s="305"/>
    </row>
    <row r="227" spans="2:50" ht="9" customHeight="1" x14ac:dyDescent="0.3">
      <c r="C227" s="30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5"/>
    </row>
    <row r="228" spans="2:50" ht="9" customHeight="1" x14ac:dyDescent="0.3">
      <c r="C228" s="30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5"/>
    </row>
    <row r="229" spans="2:50" ht="9" customHeight="1" x14ac:dyDescent="0.3">
      <c r="C229" s="30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c r="AI229" s="304"/>
      <c r="AJ229" s="304"/>
      <c r="AK229" s="304"/>
      <c r="AL229" s="304"/>
      <c r="AM229" s="304"/>
      <c r="AN229" s="304"/>
      <c r="AO229" s="304"/>
      <c r="AP229" s="304"/>
      <c r="AQ229" s="304"/>
      <c r="AR229" s="304"/>
      <c r="AS229" s="304"/>
      <c r="AT229" s="304"/>
      <c r="AU229" s="305"/>
    </row>
    <row r="230" spans="2:50" ht="9" customHeight="1" x14ac:dyDescent="0.3">
      <c r="C230" s="30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5"/>
    </row>
    <row r="231" spans="2:50" ht="9" customHeight="1" x14ac:dyDescent="0.3">
      <c r="C231" s="30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4"/>
      <c r="AN231" s="304"/>
      <c r="AO231" s="304"/>
      <c r="AP231" s="304"/>
      <c r="AQ231" s="304"/>
      <c r="AR231" s="304"/>
      <c r="AS231" s="304"/>
      <c r="AT231" s="304"/>
      <c r="AU231" s="305"/>
    </row>
    <row r="232" spans="2:50" ht="9" customHeight="1" x14ac:dyDescent="0.3">
      <c r="C232" s="30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c r="AI232" s="304"/>
      <c r="AJ232" s="304"/>
      <c r="AK232" s="304"/>
      <c r="AL232" s="304"/>
      <c r="AM232" s="304"/>
      <c r="AN232" s="304"/>
      <c r="AO232" s="304"/>
      <c r="AP232" s="304"/>
      <c r="AQ232" s="304"/>
      <c r="AR232" s="304"/>
      <c r="AS232" s="304"/>
      <c r="AT232" s="304"/>
      <c r="AU232" s="305"/>
    </row>
    <row r="233" spans="2:50" ht="9" customHeight="1" x14ac:dyDescent="0.3">
      <c r="C233" s="306"/>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307"/>
      <c r="AP233" s="307"/>
      <c r="AQ233" s="307"/>
      <c r="AR233" s="307"/>
      <c r="AS233" s="307"/>
      <c r="AT233" s="307"/>
      <c r="AU233" s="308"/>
    </row>
    <row r="235" spans="2:50" ht="9" customHeight="1" x14ac:dyDescent="0.3">
      <c r="B235" s="258" t="s">
        <v>53</v>
      </c>
      <c r="C235" s="258"/>
      <c r="D235" s="259" t="s">
        <v>66</v>
      </c>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59"/>
      <c r="AX235" s="43"/>
    </row>
    <row r="236" spans="2:50" ht="9" customHeight="1" x14ac:dyDescent="0.3">
      <c r="B236" s="258"/>
      <c r="C236" s="258"/>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59"/>
      <c r="AX236" s="43"/>
    </row>
    <row r="238" spans="2:50" s="20" customFormat="1" ht="9" customHeight="1" x14ac:dyDescent="0.3">
      <c r="B238" s="15"/>
      <c r="C238" s="15"/>
      <c r="E238" s="60"/>
      <c r="F238" s="334" t="s">
        <v>67</v>
      </c>
      <c r="G238" s="334"/>
      <c r="H238" s="334"/>
      <c r="I238" s="334"/>
      <c r="J238" s="334"/>
      <c r="K238" s="334"/>
      <c r="L238" s="334"/>
      <c r="M238" s="15"/>
      <c r="N238" s="310" t="s">
        <v>49</v>
      </c>
      <c r="O238" s="310"/>
      <c r="R238" s="33">
        <f>VLOOKUP(N238,Liste!A:B,2,FALSE)</f>
        <v>1</v>
      </c>
      <c r="T238" s="60"/>
      <c r="U238" s="60"/>
      <c r="V238" s="334" t="s">
        <v>69</v>
      </c>
      <c r="W238" s="334"/>
      <c r="X238" s="334"/>
      <c r="Y238" s="334"/>
      <c r="Z238" s="334"/>
      <c r="AA238" s="334"/>
      <c r="AB238" s="334"/>
      <c r="AC238" s="15"/>
      <c r="AD238" s="310" t="s">
        <v>49</v>
      </c>
      <c r="AE238" s="310"/>
      <c r="AH238" s="33">
        <f>VLOOKUP(AD238,Liste!A:B,2,FALSE)</f>
        <v>1</v>
      </c>
      <c r="AJ238" s="60"/>
      <c r="AK238" s="60"/>
      <c r="AL238" s="334" t="s">
        <v>68</v>
      </c>
      <c r="AM238" s="334"/>
      <c r="AN238" s="334"/>
      <c r="AO238" s="334"/>
      <c r="AP238" s="334"/>
      <c r="AQ238" s="334"/>
      <c r="AR238" s="334"/>
      <c r="AS238" s="15"/>
      <c r="AT238" s="310" t="s">
        <v>49</v>
      </c>
      <c r="AU238" s="310"/>
      <c r="AW238" s="33">
        <f>VLOOKUP(AT238,Liste!A:B,2,FALSE)</f>
        <v>1</v>
      </c>
    </row>
    <row r="239" spans="2:50" s="20" customFormat="1" ht="9" customHeight="1" x14ac:dyDescent="0.3">
      <c r="B239" s="15"/>
      <c r="C239" s="15"/>
      <c r="D239" s="60"/>
      <c r="E239" s="60"/>
      <c r="F239" s="334"/>
      <c r="G239" s="334"/>
      <c r="H239" s="334"/>
      <c r="I239" s="334"/>
      <c r="J239" s="334"/>
      <c r="K239" s="334"/>
      <c r="L239" s="334"/>
      <c r="M239" s="15"/>
      <c r="N239" s="310"/>
      <c r="O239" s="310"/>
      <c r="R239" s="32"/>
      <c r="T239" s="60"/>
      <c r="U239" s="60"/>
      <c r="V239" s="334"/>
      <c r="W239" s="334"/>
      <c r="X239" s="334"/>
      <c r="Y239" s="334"/>
      <c r="Z239" s="334"/>
      <c r="AA239" s="334"/>
      <c r="AB239" s="334"/>
      <c r="AC239" s="15"/>
      <c r="AD239" s="310"/>
      <c r="AE239" s="310"/>
      <c r="AH239" s="32"/>
      <c r="AJ239" s="60"/>
      <c r="AK239" s="60"/>
      <c r="AL239" s="334"/>
      <c r="AM239" s="334"/>
      <c r="AN239" s="334"/>
      <c r="AO239" s="334"/>
      <c r="AP239" s="334"/>
      <c r="AQ239" s="334"/>
      <c r="AR239" s="334"/>
      <c r="AS239" s="15"/>
      <c r="AT239" s="310"/>
      <c r="AU239" s="310"/>
      <c r="AW239" s="32"/>
    </row>
    <row r="244" spans="1:50" ht="9" customHeight="1" x14ac:dyDescent="0.3">
      <c r="B244" s="258" t="s">
        <v>53</v>
      </c>
      <c r="C244" s="258"/>
      <c r="D244" s="259" t="s">
        <v>70</v>
      </c>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59"/>
      <c r="AX244" s="43"/>
    </row>
    <row r="245" spans="1:50" ht="9" customHeight="1" x14ac:dyDescent="0.3">
      <c r="B245" s="258"/>
      <c r="C245" s="258"/>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59"/>
      <c r="AX245" s="43"/>
    </row>
    <row r="247" spans="1:50" s="20" customFormat="1" ht="9" customHeight="1" x14ac:dyDescent="0.3">
      <c r="B247" s="15"/>
      <c r="C247" s="15"/>
      <c r="D247" s="333" t="s">
        <v>74</v>
      </c>
      <c r="E247" s="333"/>
      <c r="F247" s="333"/>
      <c r="G247" s="333"/>
      <c r="H247" s="333"/>
      <c r="I247" s="333"/>
      <c r="J247" s="333"/>
      <c r="K247" s="333"/>
      <c r="L247" s="333"/>
      <c r="M247" s="15"/>
      <c r="N247" s="310" t="s">
        <v>49</v>
      </c>
      <c r="O247" s="310"/>
      <c r="R247" s="33">
        <f>VLOOKUP(N247,Liste!A:B,2,FALSE)</f>
        <v>1</v>
      </c>
      <c r="T247" s="60"/>
      <c r="U247" s="333" t="s">
        <v>72</v>
      </c>
      <c r="V247" s="333"/>
      <c r="W247" s="333"/>
      <c r="X247" s="333"/>
      <c r="Y247" s="333"/>
      <c r="Z247" s="333"/>
      <c r="AA247" s="333"/>
      <c r="AB247" s="333"/>
      <c r="AC247" s="333"/>
      <c r="AD247" s="310" t="s">
        <v>49</v>
      </c>
      <c r="AE247" s="310"/>
      <c r="AH247" s="33">
        <f>VLOOKUP(AD247,Liste!A:B,2,FALSE)</f>
        <v>1</v>
      </c>
      <c r="AJ247" s="60"/>
      <c r="AK247" s="333" t="s">
        <v>73</v>
      </c>
      <c r="AL247" s="333"/>
      <c r="AM247" s="333"/>
      <c r="AN247" s="333"/>
      <c r="AO247" s="333"/>
      <c r="AP247" s="333"/>
      <c r="AQ247" s="333"/>
      <c r="AR247" s="333"/>
      <c r="AS247" s="333"/>
      <c r="AT247" s="310" t="s">
        <v>49</v>
      </c>
      <c r="AU247" s="310"/>
      <c r="AW247" s="33">
        <f>VLOOKUP(AT247,Liste!A:B,2,FALSE)</f>
        <v>1</v>
      </c>
    </row>
    <row r="248" spans="1:50" s="20" customFormat="1" ht="9" customHeight="1" x14ac:dyDescent="0.3">
      <c r="B248" s="15"/>
      <c r="C248" s="15"/>
      <c r="D248" s="333"/>
      <c r="E248" s="333"/>
      <c r="F248" s="333"/>
      <c r="G248" s="333"/>
      <c r="H248" s="333"/>
      <c r="I248" s="333"/>
      <c r="J248" s="333"/>
      <c r="K248" s="333"/>
      <c r="L248" s="333"/>
      <c r="M248" s="15"/>
      <c r="N248" s="310"/>
      <c r="O248" s="310"/>
      <c r="R248" s="32"/>
      <c r="T248" s="60"/>
      <c r="U248" s="333"/>
      <c r="V248" s="333"/>
      <c r="W248" s="333"/>
      <c r="X248" s="333"/>
      <c r="Y248" s="333"/>
      <c r="Z248" s="333"/>
      <c r="AA248" s="333"/>
      <c r="AB248" s="333"/>
      <c r="AC248" s="333"/>
      <c r="AD248" s="310"/>
      <c r="AE248" s="310"/>
      <c r="AH248" s="32"/>
      <c r="AJ248" s="60"/>
      <c r="AK248" s="333"/>
      <c r="AL248" s="333"/>
      <c r="AM248" s="333"/>
      <c r="AN248" s="333"/>
      <c r="AO248" s="333"/>
      <c r="AP248" s="333"/>
      <c r="AQ248" s="333"/>
      <c r="AR248" s="333"/>
      <c r="AS248" s="333"/>
      <c r="AT248" s="310"/>
      <c r="AU248" s="310"/>
      <c r="AW248" s="32"/>
    </row>
    <row r="250" spans="1:50" ht="9" customHeight="1" x14ac:dyDescent="0.3">
      <c r="A250" s="20"/>
      <c r="B250" s="15"/>
      <c r="C250" s="15"/>
      <c r="D250" s="333" t="s">
        <v>71</v>
      </c>
      <c r="E250" s="333"/>
      <c r="F250" s="333"/>
      <c r="G250" s="333"/>
      <c r="H250" s="333"/>
      <c r="I250" s="333"/>
      <c r="J250" s="333"/>
      <c r="K250" s="333"/>
      <c r="L250" s="333"/>
      <c r="M250" s="15"/>
      <c r="N250" s="310" t="s">
        <v>50</v>
      </c>
      <c r="O250" s="310"/>
      <c r="P250" s="20"/>
      <c r="Q250" s="20"/>
      <c r="R250" s="33">
        <f>VLOOKUP(N250,Liste!A:B,2,FALSE)</f>
        <v>0</v>
      </c>
    </row>
    <row r="251" spans="1:50" ht="9" customHeight="1" x14ac:dyDescent="0.3">
      <c r="A251" s="20"/>
      <c r="B251" s="15"/>
      <c r="C251" s="15"/>
      <c r="D251" s="333"/>
      <c r="E251" s="333"/>
      <c r="F251" s="333"/>
      <c r="G251" s="333"/>
      <c r="H251" s="333"/>
      <c r="I251" s="333"/>
      <c r="J251" s="333"/>
      <c r="K251" s="333"/>
      <c r="L251" s="333"/>
      <c r="M251" s="15"/>
      <c r="N251" s="310"/>
      <c r="O251" s="310"/>
      <c r="P251" s="20"/>
      <c r="Q251" s="20"/>
      <c r="R251" s="32"/>
    </row>
    <row r="253" spans="1:50" ht="9" customHeight="1" x14ac:dyDescent="0.3">
      <c r="A253" s="298" t="str">
        <f>$L$94</f>
        <v>Le développement des actions collectives de prévention de la perte d'autonomie de l'ASEPT Bretagne dans le Morbihan</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298"/>
      <c r="AO253" s="298"/>
      <c r="AP253" s="298"/>
      <c r="AQ253" s="298"/>
      <c r="AR253" s="298"/>
      <c r="AS253" s="298"/>
      <c r="AT253" s="298"/>
      <c r="AU253" s="298"/>
    </row>
    <row r="254" spans="1:50" ht="9" customHeight="1" x14ac:dyDescent="0.3">
      <c r="A254" s="298"/>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298"/>
      <c r="AO254" s="298"/>
      <c r="AP254" s="298"/>
      <c r="AQ254" s="298"/>
      <c r="AR254" s="298"/>
      <c r="AS254" s="298"/>
      <c r="AT254" s="298"/>
      <c r="AU254" s="298"/>
    </row>
    <row r="255" spans="1:50" ht="9" customHeight="1" x14ac:dyDescent="0.3">
      <c r="A255" s="298"/>
      <c r="B255" s="298"/>
      <c r="C255" s="298"/>
      <c r="D255" s="298"/>
      <c r="E255" s="298"/>
      <c r="F255" s="298"/>
      <c r="G255" s="298"/>
      <c r="H255" s="298"/>
      <c r="I255" s="298"/>
      <c r="J255" s="298"/>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298"/>
      <c r="AO255" s="298"/>
      <c r="AP255" s="298"/>
      <c r="AQ255" s="298"/>
      <c r="AR255" s="298"/>
      <c r="AS255" s="298"/>
      <c r="AT255" s="298"/>
      <c r="AU255" s="298"/>
    </row>
    <row r="256" spans="1:50" ht="9" customHeight="1" x14ac:dyDescent="0.3">
      <c r="A256" s="49"/>
      <c r="B256" s="49"/>
      <c r="C256" s="49"/>
      <c r="D256" s="49"/>
      <c r="E256" s="49"/>
      <c r="F256" s="49"/>
      <c r="G256" s="49"/>
      <c r="H256" s="49"/>
      <c r="I256" s="49"/>
      <c r="J256" s="49"/>
      <c r="K256" s="49"/>
      <c r="L256" s="49"/>
      <c r="M256" s="49"/>
      <c r="N256" s="49"/>
      <c r="O256" s="49"/>
      <c r="P256" s="49"/>
      <c r="Q256" s="49"/>
      <c r="R256" s="56"/>
      <c r="S256" s="49"/>
      <c r="T256" s="49"/>
      <c r="U256" s="49"/>
      <c r="V256" s="49"/>
      <c r="W256" s="49"/>
      <c r="X256" s="49"/>
      <c r="Y256" s="49"/>
      <c r="Z256" s="49"/>
      <c r="AA256" s="49"/>
      <c r="AB256" s="49"/>
      <c r="AC256" s="49"/>
      <c r="AD256" s="49"/>
      <c r="AE256" s="49"/>
      <c r="AF256" s="49"/>
      <c r="AG256" s="49"/>
      <c r="AH256" s="56"/>
      <c r="AI256" s="49"/>
      <c r="AJ256" s="49"/>
      <c r="AK256" s="49"/>
      <c r="AL256" s="49"/>
      <c r="AM256" s="49"/>
      <c r="AN256" s="49"/>
      <c r="AO256" s="49"/>
      <c r="AP256" s="49"/>
      <c r="AQ256" s="49"/>
      <c r="AR256" s="49"/>
      <c r="AS256" s="49"/>
      <c r="AT256" s="49"/>
      <c r="AU256" s="49"/>
    </row>
    <row r="257" spans="2:50" ht="9" customHeight="1" x14ac:dyDescent="0.3">
      <c r="D257" s="48"/>
      <c r="E257" s="48"/>
      <c r="F257" s="48"/>
      <c r="G257" s="48"/>
      <c r="H257" s="48"/>
      <c r="I257" s="48"/>
      <c r="J257" s="48"/>
      <c r="K257" s="48"/>
      <c r="L257" s="48"/>
      <c r="M257" s="48"/>
      <c r="N257" s="48"/>
      <c r="O257" s="48"/>
      <c r="P257" s="48"/>
      <c r="Q257" s="48"/>
      <c r="R257" s="55"/>
      <c r="S257" s="48"/>
      <c r="T257" s="48"/>
      <c r="U257" s="48"/>
      <c r="V257" s="48"/>
      <c r="W257" s="48"/>
      <c r="X257" s="48"/>
      <c r="Y257" s="48"/>
      <c r="Z257" s="48"/>
      <c r="AA257" s="48"/>
      <c r="AB257" s="48"/>
      <c r="AC257" s="48"/>
      <c r="AD257" s="48"/>
      <c r="AE257" s="48"/>
      <c r="AF257" s="48"/>
      <c r="AG257" s="48"/>
      <c r="AH257" s="55"/>
      <c r="AI257" s="48"/>
      <c r="AJ257" s="48"/>
      <c r="AK257" s="48"/>
      <c r="AL257" s="48"/>
      <c r="AM257" s="48"/>
      <c r="AN257" s="48"/>
      <c r="AO257" s="48"/>
      <c r="AP257" s="48"/>
      <c r="AQ257" s="48"/>
      <c r="AR257" s="48"/>
      <c r="AS257" s="48"/>
      <c r="AT257" s="48"/>
      <c r="AU257" s="48"/>
    </row>
    <row r="258" spans="2:50" ht="9" customHeight="1" x14ac:dyDescent="0.3">
      <c r="D258" s="299" t="s">
        <v>75</v>
      </c>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299"/>
      <c r="AQ258" s="299"/>
      <c r="AR258" s="299"/>
      <c r="AS258" s="299"/>
      <c r="AT258" s="299"/>
      <c r="AU258" s="299"/>
    </row>
    <row r="259" spans="2:50" ht="9" customHeight="1" x14ac:dyDescent="0.3">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row>
    <row r="261" spans="2:50" ht="9" customHeight="1" x14ac:dyDescent="0.3">
      <c r="B261" s="258" t="s">
        <v>53</v>
      </c>
      <c r="C261" s="258"/>
      <c r="D261" s="259" t="s">
        <v>76</v>
      </c>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59"/>
      <c r="AE261" s="259"/>
      <c r="AF261" s="259"/>
      <c r="AG261" s="259"/>
      <c r="AH261" s="259"/>
      <c r="AI261" s="259"/>
      <c r="AJ261" s="259"/>
      <c r="AK261" s="259"/>
      <c r="AL261" s="259"/>
      <c r="AM261" s="259"/>
      <c r="AN261" s="259"/>
      <c r="AO261" s="259"/>
      <c r="AP261" s="259"/>
      <c r="AQ261" s="259"/>
      <c r="AR261" s="259"/>
      <c r="AS261" s="259"/>
      <c r="AT261" s="259"/>
      <c r="AU261" s="259"/>
      <c r="AV261" s="259"/>
      <c r="AW261" s="59"/>
      <c r="AX261" s="43"/>
    </row>
    <row r="262" spans="2:50" ht="9" customHeight="1" x14ac:dyDescent="0.3">
      <c r="B262" s="258"/>
      <c r="C262" s="258"/>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59"/>
      <c r="AE262" s="259"/>
      <c r="AF262" s="259"/>
      <c r="AG262" s="259"/>
      <c r="AH262" s="259"/>
      <c r="AI262" s="259"/>
      <c r="AJ262" s="259"/>
      <c r="AK262" s="259"/>
      <c r="AL262" s="259"/>
      <c r="AM262" s="259"/>
      <c r="AN262" s="259"/>
      <c r="AO262" s="259"/>
      <c r="AP262" s="259"/>
      <c r="AQ262" s="259"/>
      <c r="AR262" s="259"/>
      <c r="AS262" s="259"/>
      <c r="AT262" s="259"/>
      <c r="AU262" s="259"/>
      <c r="AV262" s="259"/>
      <c r="AW262" s="59"/>
      <c r="AX262" s="43"/>
    </row>
    <row r="263" spans="2:50" ht="9" customHeight="1" thickBot="1" x14ac:dyDescent="0.35">
      <c r="B263" s="2"/>
      <c r="C263" s="2"/>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59"/>
      <c r="AX263" s="43"/>
    </row>
    <row r="264" spans="2:50" s="12" customFormat="1" ht="9" customHeight="1" x14ac:dyDescent="0.25">
      <c r="D264" s="327" t="s">
        <v>77</v>
      </c>
      <c r="E264" s="328"/>
      <c r="F264" s="328"/>
      <c r="G264" s="328"/>
      <c r="H264" s="328"/>
      <c r="I264" s="328"/>
      <c r="J264" s="328"/>
      <c r="K264" s="328"/>
      <c r="L264" s="328"/>
      <c r="M264" s="328"/>
      <c r="N264" s="328"/>
      <c r="O264" s="328"/>
      <c r="P264" s="329"/>
      <c r="Q264" s="62"/>
      <c r="R264" s="63"/>
      <c r="S264" s="321">
        <v>1080</v>
      </c>
      <c r="T264" s="322"/>
      <c r="U264" s="322"/>
      <c r="V264" s="322"/>
      <c r="W264" s="323"/>
      <c r="AB264" s="315" t="s">
        <v>78</v>
      </c>
      <c r="AC264" s="316"/>
      <c r="AD264" s="316"/>
      <c r="AE264" s="316"/>
      <c r="AF264" s="316"/>
      <c r="AG264" s="316"/>
      <c r="AH264" s="316"/>
      <c r="AI264" s="316"/>
      <c r="AJ264" s="316"/>
      <c r="AK264" s="316"/>
      <c r="AL264" s="316"/>
      <c r="AM264" s="316"/>
      <c r="AN264" s="316"/>
      <c r="AO264" s="317"/>
      <c r="AQ264" s="321" t="s">
        <v>65</v>
      </c>
      <c r="AR264" s="322"/>
      <c r="AS264" s="322"/>
      <c r="AT264" s="322"/>
      <c r="AU264" s="323"/>
      <c r="AW264" s="63"/>
    </row>
    <row r="265" spans="2:50" s="12" customFormat="1" ht="9" customHeight="1" thickBot="1" x14ac:dyDescent="0.3">
      <c r="D265" s="330"/>
      <c r="E265" s="331"/>
      <c r="F265" s="331"/>
      <c r="G265" s="331"/>
      <c r="H265" s="331"/>
      <c r="I265" s="331"/>
      <c r="J265" s="331"/>
      <c r="K265" s="331"/>
      <c r="L265" s="331"/>
      <c r="M265" s="331"/>
      <c r="N265" s="331"/>
      <c r="O265" s="331"/>
      <c r="P265" s="332"/>
      <c r="Q265" s="62"/>
      <c r="R265" s="63"/>
      <c r="S265" s="324"/>
      <c r="T265" s="325"/>
      <c r="U265" s="325"/>
      <c r="V265" s="325"/>
      <c r="W265" s="326"/>
      <c r="AB265" s="318"/>
      <c r="AC265" s="319"/>
      <c r="AD265" s="319"/>
      <c r="AE265" s="319"/>
      <c r="AF265" s="319"/>
      <c r="AG265" s="319"/>
      <c r="AH265" s="319"/>
      <c r="AI265" s="319"/>
      <c r="AJ265" s="319"/>
      <c r="AK265" s="319"/>
      <c r="AL265" s="319"/>
      <c r="AM265" s="319"/>
      <c r="AN265" s="319"/>
      <c r="AO265" s="320"/>
      <c r="AQ265" s="324"/>
      <c r="AR265" s="325"/>
      <c r="AS265" s="325"/>
      <c r="AT265" s="325"/>
      <c r="AU265" s="326"/>
      <c r="AW265" s="63"/>
    </row>
    <row r="266" spans="2:50" s="12" customFormat="1" ht="9" customHeight="1" x14ac:dyDescent="0.25">
      <c r="R266" s="63"/>
      <c r="AH266" s="63"/>
      <c r="AQ266" s="64"/>
      <c r="AR266" s="64"/>
      <c r="AS266" s="64"/>
      <c r="AT266" s="64"/>
      <c r="AU266" s="64"/>
      <c r="AW266" s="63"/>
    </row>
    <row r="267" spans="2:50" s="12" customFormat="1" ht="9" customHeight="1" x14ac:dyDescent="0.25">
      <c r="R267" s="63"/>
      <c r="AB267" s="315" t="s">
        <v>79</v>
      </c>
      <c r="AC267" s="316"/>
      <c r="AD267" s="316"/>
      <c r="AE267" s="316"/>
      <c r="AF267" s="316"/>
      <c r="AG267" s="316"/>
      <c r="AH267" s="316"/>
      <c r="AI267" s="316"/>
      <c r="AJ267" s="316"/>
      <c r="AK267" s="316"/>
      <c r="AL267" s="316"/>
      <c r="AM267" s="316"/>
      <c r="AN267" s="316"/>
      <c r="AO267" s="317"/>
      <c r="AQ267" s="321" t="s">
        <v>65</v>
      </c>
      <c r="AR267" s="322"/>
      <c r="AS267" s="322"/>
      <c r="AT267" s="322"/>
      <c r="AU267" s="323"/>
      <c r="AW267" s="63"/>
    </row>
    <row r="268" spans="2:50" s="12" customFormat="1" ht="9" customHeight="1" x14ac:dyDescent="0.25">
      <c r="R268" s="63"/>
      <c r="AB268" s="318"/>
      <c r="AC268" s="319"/>
      <c r="AD268" s="319"/>
      <c r="AE268" s="319"/>
      <c r="AF268" s="319"/>
      <c r="AG268" s="319"/>
      <c r="AH268" s="319"/>
      <c r="AI268" s="319"/>
      <c r="AJ268" s="319"/>
      <c r="AK268" s="319"/>
      <c r="AL268" s="319"/>
      <c r="AM268" s="319"/>
      <c r="AN268" s="319"/>
      <c r="AO268" s="320"/>
      <c r="AQ268" s="324"/>
      <c r="AR268" s="325"/>
      <c r="AS268" s="325"/>
      <c r="AT268" s="325"/>
      <c r="AU268" s="326"/>
      <c r="AW268" s="63"/>
    </row>
    <row r="269" spans="2:50" s="12" customFormat="1" ht="9" customHeight="1" x14ac:dyDescent="0.25">
      <c r="R269" s="63"/>
      <c r="AH269" s="63"/>
      <c r="AQ269" s="64"/>
      <c r="AR269" s="64"/>
      <c r="AS269" s="64"/>
      <c r="AT269" s="64"/>
      <c r="AU269" s="64"/>
      <c r="AW269" s="63"/>
    </row>
    <row r="270" spans="2:50" s="12" customFormat="1" ht="9" customHeight="1" x14ac:dyDescent="0.25">
      <c r="R270" s="63"/>
      <c r="AB270" s="315" t="s">
        <v>80</v>
      </c>
      <c r="AC270" s="316"/>
      <c r="AD270" s="316"/>
      <c r="AE270" s="316"/>
      <c r="AF270" s="316"/>
      <c r="AG270" s="316"/>
      <c r="AH270" s="316"/>
      <c r="AI270" s="316"/>
      <c r="AJ270" s="316"/>
      <c r="AK270" s="316"/>
      <c r="AL270" s="316"/>
      <c r="AM270" s="316"/>
      <c r="AN270" s="316"/>
      <c r="AO270" s="317"/>
      <c r="AQ270" s="321" t="s">
        <v>65</v>
      </c>
      <c r="AR270" s="322"/>
      <c r="AS270" s="322"/>
      <c r="AT270" s="322"/>
      <c r="AU270" s="323"/>
      <c r="AW270" s="63"/>
    </row>
    <row r="271" spans="2:50" s="12" customFormat="1" ht="9" customHeight="1" x14ac:dyDescent="0.25">
      <c r="R271" s="63"/>
      <c r="AB271" s="318"/>
      <c r="AC271" s="319"/>
      <c r="AD271" s="319"/>
      <c r="AE271" s="319"/>
      <c r="AF271" s="319"/>
      <c r="AG271" s="319"/>
      <c r="AH271" s="319"/>
      <c r="AI271" s="319"/>
      <c r="AJ271" s="319"/>
      <c r="AK271" s="319"/>
      <c r="AL271" s="319"/>
      <c r="AM271" s="319"/>
      <c r="AN271" s="319"/>
      <c r="AO271" s="320"/>
      <c r="AQ271" s="324"/>
      <c r="AR271" s="325"/>
      <c r="AS271" s="325"/>
      <c r="AT271" s="325"/>
      <c r="AU271" s="326"/>
      <c r="AW271" s="63"/>
    </row>
    <row r="272" spans="2:50" s="12" customFormat="1" ht="9" customHeight="1" x14ac:dyDescent="0.25">
      <c r="R272" s="63"/>
      <c r="AH272" s="63"/>
      <c r="AQ272" s="64"/>
      <c r="AR272" s="64"/>
      <c r="AS272" s="64"/>
      <c r="AT272" s="64"/>
      <c r="AU272" s="64"/>
      <c r="AW272" s="63"/>
    </row>
    <row r="273" spans="2:50" s="12" customFormat="1" ht="9" customHeight="1" x14ac:dyDescent="0.25">
      <c r="R273" s="63"/>
      <c r="AB273" s="315" t="s">
        <v>81</v>
      </c>
      <c r="AC273" s="316"/>
      <c r="AD273" s="316"/>
      <c r="AE273" s="316"/>
      <c r="AF273" s="316"/>
      <c r="AG273" s="316"/>
      <c r="AH273" s="316"/>
      <c r="AI273" s="316"/>
      <c r="AJ273" s="316"/>
      <c r="AK273" s="316"/>
      <c r="AL273" s="316"/>
      <c r="AM273" s="316"/>
      <c r="AN273" s="316"/>
      <c r="AO273" s="317"/>
      <c r="AQ273" s="321" t="s">
        <v>65</v>
      </c>
      <c r="AR273" s="322"/>
      <c r="AS273" s="322"/>
      <c r="AT273" s="322"/>
      <c r="AU273" s="323"/>
      <c r="AW273" s="63"/>
    </row>
    <row r="274" spans="2:50" s="12" customFormat="1" ht="9" customHeight="1" x14ac:dyDescent="0.25">
      <c r="R274" s="63"/>
      <c r="AB274" s="318"/>
      <c r="AC274" s="319"/>
      <c r="AD274" s="319"/>
      <c r="AE274" s="319"/>
      <c r="AF274" s="319"/>
      <c r="AG274" s="319"/>
      <c r="AH274" s="319"/>
      <c r="AI274" s="319"/>
      <c r="AJ274" s="319"/>
      <c r="AK274" s="319"/>
      <c r="AL274" s="319"/>
      <c r="AM274" s="319"/>
      <c r="AN274" s="319"/>
      <c r="AO274" s="320"/>
      <c r="AQ274" s="324"/>
      <c r="AR274" s="325"/>
      <c r="AS274" s="325"/>
      <c r="AT274" s="325"/>
      <c r="AU274" s="326"/>
      <c r="AW274" s="63"/>
    </row>
    <row r="275" spans="2:50" s="12" customFormat="1" ht="9" customHeight="1" x14ac:dyDescent="0.25">
      <c r="R275" s="63"/>
      <c r="AH275" s="63"/>
      <c r="AQ275" s="64"/>
      <c r="AR275" s="64"/>
      <c r="AS275" s="64"/>
      <c r="AT275" s="64"/>
      <c r="AU275" s="64"/>
      <c r="AW275" s="63"/>
    </row>
    <row r="276" spans="2:50" s="12" customFormat="1" ht="9" customHeight="1" x14ac:dyDescent="0.25">
      <c r="R276" s="63"/>
      <c r="AB276" s="315" t="s">
        <v>82</v>
      </c>
      <c r="AC276" s="316"/>
      <c r="AD276" s="316"/>
      <c r="AE276" s="316"/>
      <c r="AF276" s="316"/>
      <c r="AG276" s="316"/>
      <c r="AH276" s="316"/>
      <c r="AI276" s="316"/>
      <c r="AJ276" s="316"/>
      <c r="AK276" s="316"/>
      <c r="AL276" s="316"/>
      <c r="AM276" s="316"/>
      <c r="AN276" s="316"/>
      <c r="AO276" s="317"/>
      <c r="AQ276" s="321">
        <v>1080</v>
      </c>
      <c r="AR276" s="322"/>
      <c r="AS276" s="322"/>
      <c r="AT276" s="322"/>
      <c r="AU276" s="323"/>
      <c r="AW276" s="63"/>
    </row>
    <row r="277" spans="2:50" s="12" customFormat="1" ht="9" customHeight="1" x14ac:dyDescent="0.25">
      <c r="R277" s="63"/>
      <c r="AB277" s="318"/>
      <c r="AC277" s="319"/>
      <c r="AD277" s="319"/>
      <c r="AE277" s="319"/>
      <c r="AF277" s="319"/>
      <c r="AG277" s="319"/>
      <c r="AH277" s="319"/>
      <c r="AI277" s="319"/>
      <c r="AJ277" s="319"/>
      <c r="AK277" s="319"/>
      <c r="AL277" s="319"/>
      <c r="AM277" s="319"/>
      <c r="AN277" s="319"/>
      <c r="AO277" s="320"/>
      <c r="AQ277" s="324"/>
      <c r="AR277" s="325"/>
      <c r="AS277" s="325"/>
      <c r="AT277" s="325"/>
      <c r="AU277" s="326"/>
      <c r="AW277" s="63"/>
    </row>
    <row r="279" spans="2:50" ht="9" customHeight="1" x14ac:dyDescent="0.3">
      <c r="B279" s="258" t="s">
        <v>53</v>
      </c>
      <c r="C279" s="258"/>
      <c r="D279" s="259" t="s">
        <v>92</v>
      </c>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59"/>
      <c r="AE279" s="259"/>
      <c r="AF279" s="259"/>
      <c r="AG279" s="259"/>
      <c r="AH279" s="259"/>
      <c r="AI279" s="259"/>
      <c r="AJ279" s="259"/>
      <c r="AK279" s="259"/>
      <c r="AL279" s="259"/>
      <c r="AM279" s="259"/>
      <c r="AN279" s="259"/>
      <c r="AO279" s="259"/>
      <c r="AP279" s="259"/>
      <c r="AQ279" s="259"/>
      <c r="AR279" s="259"/>
      <c r="AS279" s="259"/>
      <c r="AT279" s="259"/>
      <c r="AU279" s="259"/>
      <c r="AV279" s="259"/>
      <c r="AW279" s="59"/>
      <c r="AX279" s="43"/>
    </row>
    <row r="280" spans="2:50" ht="9" customHeight="1" x14ac:dyDescent="0.3">
      <c r="B280" s="258"/>
      <c r="C280" s="258"/>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59"/>
      <c r="AE280" s="259"/>
      <c r="AF280" s="259"/>
      <c r="AG280" s="259"/>
      <c r="AH280" s="259"/>
      <c r="AI280" s="259"/>
      <c r="AJ280" s="259"/>
      <c r="AK280" s="259"/>
      <c r="AL280" s="259"/>
      <c r="AM280" s="259"/>
      <c r="AN280" s="259"/>
      <c r="AO280" s="259"/>
      <c r="AP280" s="259"/>
      <c r="AQ280" s="259"/>
      <c r="AR280" s="259"/>
      <c r="AS280" s="259"/>
      <c r="AT280" s="259"/>
      <c r="AU280" s="259"/>
      <c r="AV280" s="259"/>
      <c r="AW280" s="59"/>
      <c r="AX280" s="43"/>
    </row>
    <row r="281" spans="2:50" ht="9" customHeight="1" x14ac:dyDescent="0.3">
      <c r="D281" s="313" t="s">
        <v>83</v>
      </c>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c r="AA281" s="313"/>
      <c r="AB281" s="313"/>
      <c r="AC281" s="313"/>
      <c r="AD281" s="313"/>
      <c r="AE281" s="313"/>
      <c r="AF281" s="313"/>
      <c r="AG281" s="313"/>
      <c r="AH281" s="313"/>
      <c r="AI281" s="313"/>
      <c r="AJ281" s="313"/>
      <c r="AK281" s="313"/>
      <c r="AL281" s="313"/>
      <c r="AM281" s="313"/>
      <c r="AN281" s="313"/>
      <c r="AO281" s="313"/>
      <c r="AP281" s="313"/>
      <c r="AQ281" s="313"/>
      <c r="AR281" s="313"/>
      <c r="AS281" s="313"/>
      <c r="AT281" s="313"/>
      <c r="AU281" s="313"/>
    </row>
    <row r="282" spans="2:50" ht="9" customHeight="1" x14ac:dyDescent="0.3">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314"/>
      <c r="AE282" s="314"/>
      <c r="AF282" s="314"/>
      <c r="AG282" s="314"/>
      <c r="AH282" s="314"/>
      <c r="AI282" s="314"/>
      <c r="AJ282" s="314"/>
      <c r="AK282" s="314"/>
      <c r="AL282" s="314"/>
      <c r="AM282" s="314"/>
      <c r="AN282" s="314"/>
      <c r="AO282" s="314"/>
      <c r="AP282" s="314"/>
      <c r="AQ282" s="314"/>
      <c r="AR282" s="314"/>
      <c r="AS282" s="314"/>
      <c r="AT282" s="314"/>
      <c r="AU282" s="314"/>
    </row>
    <row r="283" spans="2:50" ht="9" customHeight="1" x14ac:dyDescent="0.3">
      <c r="D283" s="314" t="s">
        <v>84</v>
      </c>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314"/>
      <c r="AE283" s="314"/>
      <c r="AF283" s="314"/>
      <c r="AG283" s="314"/>
      <c r="AH283" s="314"/>
      <c r="AI283" s="314"/>
      <c r="AJ283" s="314"/>
      <c r="AK283" s="314"/>
      <c r="AL283" s="314"/>
      <c r="AM283" s="314"/>
      <c r="AN283" s="314"/>
      <c r="AO283" s="314"/>
      <c r="AP283" s="314"/>
      <c r="AQ283" s="314"/>
      <c r="AR283" s="314"/>
      <c r="AS283" s="314"/>
      <c r="AT283" s="314"/>
      <c r="AU283" s="314"/>
    </row>
    <row r="284" spans="2:50" ht="9" customHeight="1" x14ac:dyDescent="0.3">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14"/>
      <c r="AJ284" s="314"/>
      <c r="AK284" s="314"/>
      <c r="AL284" s="314"/>
      <c r="AM284" s="314"/>
      <c r="AN284" s="314"/>
      <c r="AO284" s="314"/>
      <c r="AP284" s="314"/>
      <c r="AQ284" s="314"/>
      <c r="AR284" s="314"/>
      <c r="AS284" s="314"/>
      <c r="AT284" s="314"/>
      <c r="AU284" s="314"/>
    </row>
    <row r="285" spans="2:50" ht="9" customHeight="1" x14ac:dyDescent="0.3">
      <c r="D285" s="314" t="s">
        <v>85</v>
      </c>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314"/>
      <c r="AE285" s="314"/>
      <c r="AF285" s="314"/>
      <c r="AG285" s="314"/>
      <c r="AH285" s="314"/>
      <c r="AI285" s="314"/>
      <c r="AJ285" s="314"/>
      <c r="AK285" s="314"/>
      <c r="AL285" s="314"/>
      <c r="AM285" s="314"/>
      <c r="AN285" s="314"/>
      <c r="AO285" s="314"/>
      <c r="AP285" s="314"/>
      <c r="AQ285" s="314"/>
      <c r="AR285" s="314"/>
      <c r="AS285" s="314"/>
      <c r="AT285" s="314"/>
      <c r="AU285" s="314"/>
    </row>
    <row r="286" spans="2:50" ht="9" customHeight="1" x14ac:dyDescent="0.3">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4"/>
      <c r="AG286" s="314"/>
      <c r="AH286" s="314"/>
      <c r="AI286" s="314"/>
      <c r="AJ286" s="314"/>
      <c r="AK286" s="314"/>
      <c r="AL286" s="314"/>
      <c r="AM286" s="314"/>
      <c r="AN286" s="314"/>
      <c r="AO286" s="314"/>
      <c r="AP286" s="314"/>
      <c r="AQ286" s="314"/>
      <c r="AR286" s="314"/>
      <c r="AS286" s="314"/>
      <c r="AT286" s="314"/>
      <c r="AU286" s="314"/>
    </row>
    <row r="287" spans="2:50" ht="9" customHeight="1" x14ac:dyDescent="0.3">
      <c r="D287" s="314" t="s">
        <v>86</v>
      </c>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314"/>
      <c r="AE287" s="314"/>
      <c r="AF287" s="314"/>
      <c r="AG287" s="314"/>
      <c r="AH287" s="314"/>
      <c r="AI287" s="314"/>
      <c r="AJ287" s="314"/>
      <c r="AK287" s="314"/>
      <c r="AL287" s="314"/>
      <c r="AM287" s="314"/>
      <c r="AN287" s="314"/>
      <c r="AO287" s="314"/>
      <c r="AP287" s="314"/>
      <c r="AQ287" s="314"/>
      <c r="AR287" s="314"/>
      <c r="AS287" s="314"/>
      <c r="AT287" s="314"/>
      <c r="AU287" s="314"/>
    </row>
    <row r="288" spans="2:50" ht="9" customHeight="1" x14ac:dyDescent="0.3">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314"/>
      <c r="AE288" s="314"/>
      <c r="AF288" s="314"/>
      <c r="AG288" s="314"/>
      <c r="AH288" s="314"/>
      <c r="AI288" s="314"/>
      <c r="AJ288" s="314"/>
      <c r="AK288" s="314"/>
      <c r="AL288" s="314"/>
      <c r="AM288" s="314"/>
      <c r="AN288" s="314"/>
      <c r="AO288" s="314"/>
      <c r="AP288" s="314"/>
      <c r="AQ288" s="314"/>
      <c r="AR288" s="314"/>
      <c r="AS288" s="314"/>
      <c r="AT288" s="314"/>
      <c r="AU288" s="314"/>
    </row>
    <row r="289" spans="2:50" ht="9" customHeight="1" x14ac:dyDescent="0.3">
      <c r="D289" s="314" t="s">
        <v>87</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314"/>
      <c r="AE289" s="314"/>
      <c r="AF289" s="314"/>
      <c r="AG289" s="314"/>
      <c r="AH289" s="314"/>
      <c r="AI289" s="314"/>
      <c r="AJ289" s="314"/>
      <c r="AK289" s="314"/>
      <c r="AL289" s="314"/>
      <c r="AM289" s="314"/>
      <c r="AN289" s="314"/>
      <c r="AO289" s="314"/>
      <c r="AP289" s="314"/>
      <c r="AQ289" s="314"/>
      <c r="AR289" s="314"/>
      <c r="AS289" s="314"/>
      <c r="AT289" s="314"/>
      <c r="AU289" s="314"/>
    </row>
    <row r="290" spans="2:50" ht="9" customHeight="1" x14ac:dyDescent="0.3">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314"/>
      <c r="AC290" s="314"/>
      <c r="AD290" s="314"/>
      <c r="AE290" s="314"/>
      <c r="AF290" s="314"/>
      <c r="AG290" s="314"/>
      <c r="AH290" s="314"/>
      <c r="AI290" s="314"/>
      <c r="AJ290" s="314"/>
      <c r="AK290" s="314"/>
      <c r="AL290" s="314"/>
      <c r="AM290" s="314"/>
      <c r="AN290" s="314"/>
      <c r="AO290" s="314"/>
      <c r="AP290" s="314"/>
      <c r="AQ290" s="314"/>
      <c r="AR290" s="314"/>
      <c r="AS290" s="314"/>
      <c r="AT290" s="314"/>
      <c r="AU290" s="314"/>
    </row>
    <row r="294" spans="2:50" ht="9" customHeight="1" x14ac:dyDescent="0.3">
      <c r="B294" s="258" t="s">
        <v>53</v>
      </c>
      <c r="C294" s="258"/>
      <c r="D294" s="259" t="s">
        <v>93</v>
      </c>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59"/>
      <c r="AE294" s="259"/>
      <c r="AF294" s="259"/>
      <c r="AG294" s="259"/>
      <c r="AH294" s="259"/>
      <c r="AI294" s="259"/>
      <c r="AJ294" s="259"/>
      <c r="AK294" s="259"/>
      <c r="AL294" s="259"/>
      <c r="AM294" s="259"/>
      <c r="AN294" s="259"/>
      <c r="AO294" s="259"/>
      <c r="AP294" s="259"/>
      <c r="AQ294" s="259"/>
      <c r="AR294" s="259"/>
      <c r="AS294" s="259"/>
      <c r="AT294" s="259"/>
      <c r="AU294" s="259"/>
      <c r="AV294" s="259"/>
      <c r="AW294" s="59"/>
      <c r="AX294" s="43"/>
    </row>
    <row r="295" spans="2:50" ht="9" customHeight="1" x14ac:dyDescent="0.3">
      <c r="B295" s="258"/>
      <c r="C295" s="258"/>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59"/>
      <c r="AE295" s="259"/>
      <c r="AF295" s="259"/>
      <c r="AG295" s="259"/>
      <c r="AH295" s="259"/>
      <c r="AI295" s="259"/>
      <c r="AJ295" s="259"/>
      <c r="AK295" s="259"/>
      <c r="AL295" s="259"/>
      <c r="AM295" s="259"/>
      <c r="AN295" s="259"/>
      <c r="AO295" s="259"/>
      <c r="AP295" s="259"/>
      <c r="AQ295" s="259"/>
      <c r="AR295" s="259"/>
      <c r="AS295" s="259"/>
      <c r="AT295" s="259"/>
      <c r="AU295" s="259"/>
      <c r="AV295" s="259"/>
      <c r="AW295" s="59"/>
      <c r="AX295" s="43"/>
    </row>
    <row r="296" spans="2:50" ht="9" customHeight="1" x14ac:dyDescent="0.3">
      <c r="D296" s="313" t="s">
        <v>88</v>
      </c>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row>
    <row r="297" spans="2:50" ht="9" customHeight="1" x14ac:dyDescent="0.3">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314"/>
      <c r="AE297" s="314"/>
      <c r="AF297" s="314"/>
      <c r="AG297" s="314"/>
      <c r="AH297" s="314"/>
      <c r="AI297" s="314"/>
      <c r="AJ297" s="314"/>
      <c r="AK297" s="314"/>
      <c r="AL297" s="314"/>
      <c r="AM297" s="314"/>
      <c r="AN297" s="314"/>
      <c r="AO297" s="314"/>
      <c r="AP297" s="314"/>
      <c r="AQ297" s="314"/>
      <c r="AR297" s="314"/>
      <c r="AS297" s="314"/>
      <c r="AT297" s="314"/>
      <c r="AU297" s="314"/>
    </row>
    <row r="298" spans="2:50" ht="9" customHeight="1" x14ac:dyDescent="0.3">
      <c r="D298" s="314" t="s">
        <v>89</v>
      </c>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314"/>
      <c r="AE298" s="314"/>
      <c r="AF298" s="314"/>
      <c r="AG298" s="314"/>
      <c r="AH298" s="314"/>
      <c r="AI298" s="314"/>
      <c r="AJ298" s="314"/>
      <c r="AK298" s="314"/>
      <c r="AL298" s="314"/>
      <c r="AM298" s="314"/>
      <c r="AN298" s="314"/>
      <c r="AO298" s="314"/>
      <c r="AP298" s="314"/>
      <c r="AQ298" s="314"/>
      <c r="AR298" s="314"/>
      <c r="AS298" s="314"/>
      <c r="AT298" s="314"/>
      <c r="AU298" s="314"/>
    </row>
    <row r="299" spans="2:50" ht="9" customHeight="1" x14ac:dyDescent="0.3">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314"/>
      <c r="AE299" s="314"/>
      <c r="AF299" s="314"/>
      <c r="AG299" s="314"/>
      <c r="AH299" s="314"/>
      <c r="AI299" s="314"/>
      <c r="AJ299" s="314"/>
      <c r="AK299" s="314"/>
      <c r="AL299" s="314"/>
      <c r="AM299" s="314"/>
      <c r="AN299" s="314"/>
      <c r="AO299" s="314"/>
      <c r="AP299" s="314"/>
      <c r="AQ299" s="314"/>
      <c r="AR299" s="314"/>
      <c r="AS299" s="314"/>
      <c r="AT299" s="314"/>
      <c r="AU299" s="314"/>
    </row>
    <row r="300" spans="2:50" ht="9" customHeight="1" x14ac:dyDescent="0.3">
      <c r="D300" s="314" t="s">
        <v>90</v>
      </c>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314"/>
      <c r="AE300" s="314"/>
      <c r="AF300" s="314"/>
      <c r="AG300" s="314"/>
      <c r="AH300" s="314"/>
      <c r="AI300" s="314"/>
      <c r="AJ300" s="314"/>
      <c r="AK300" s="314"/>
      <c r="AL300" s="314"/>
      <c r="AM300" s="314"/>
      <c r="AN300" s="314"/>
      <c r="AO300" s="314"/>
      <c r="AP300" s="314"/>
      <c r="AQ300" s="314"/>
      <c r="AR300" s="314"/>
      <c r="AS300" s="314"/>
      <c r="AT300" s="314"/>
      <c r="AU300" s="314"/>
    </row>
    <row r="301" spans="2:50" ht="9" customHeight="1" x14ac:dyDescent="0.3">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314"/>
      <c r="AE301" s="314"/>
      <c r="AF301" s="314"/>
      <c r="AG301" s="314"/>
      <c r="AH301" s="314"/>
      <c r="AI301" s="314"/>
      <c r="AJ301" s="314"/>
      <c r="AK301" s="314"/>
      <c r="AL301" s="314"/>
      <c r="AM301" s="314"/>
      <c r="AN301" s="314"/>
      <c r="AO301" s="314"/>
      <c r="AP301" s="314"/>
      <c r="AQ301" s="314"/>
      <c r="AR301" s="314"/>
      <c r="AS301" s="314"/>
      <c r="AT301" s="314"/>
      <c r="AU301" s="314"/>
    </row>
    <row r="302" spans="2:50" ht="9" customHeight="1" x14ac:dyDescent="0.3">
      <c r="D302" s="314" t="s">
        <v>91</v>
      </c>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314"/>
      <c r="AE302" s="314"/>
      <c r="AF302" s="314"/>
      <c r="AG302" s="314"/>
      <c r="AH302" s="314"/>
      <c r="AI302" s="314"/>
      <c r="AJ302" s="314"/>
      <c r="AK302" s="314"/>
      <c r="AL302" s="314"/>
      <c r="AM302" s="314"/>
      <c r="AN302" s="314"/>
      <c r="AO302" s="314"/>
      <c r="AP302" s="314"/>
      <c r="AQ302" s="314"/>
      <c r="AR302" s="314"/>
      <c r="AS302" s="314"/>
      <c r="AT302" s="314"/>
      <c r="AU302" s="314"/>
    </row>
    <row r="303" spans="2:50" ht="9" customHeight="1" x14ac:dyDescent="0.3">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314"/>
      <c r="AE303" s="314"/>
      <c r="AF303" s="314"/>
      <c r="AG303" s="314"/>
      <c r="AH303" s="314"/>
      <c r="AI303" s="314"/>
      <c r="AJ303" s="314"/>
      <c r="AK303" s="314"/>
      <c r="AL303" s="314"/>
      <c r="AM303" s="314"/>
      <c r="AN303" s="314"/>
      <c r="AO303" s="314"/>
      <c r="AP303" s="314"/>
      <c r="AQ303" s="314"/>
      <c r="AR303" s="314"/>
      <c r="AS303" s="314"/>
      <c r="AT303" s="314"/>
      <c r="AU303" s="314"/>
    </row>
    <row r="304" spans="2:50" ht="9" customHeight="1" x14ac:dyDescent="0.3">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314"/>
      <c r="AF304" s="314"/>
      <c r="AG304" s="314"/>
      <c r="AH304" s="314"/>
      <c r="AI304" s="314"/>
      <c r="AJ304" s="314"/>
      <c r="AK304" s="314"/>
      <c r="AL304" s="314"/>
      <c r="AM304" s="314"/>
      <c r="AN304" s="314"/>
      <c r="AO304" s="314"/>
      <c r="AP304" s="314"/>
      <c r="AQ304" s="314"/>
      <c r="AR304" s="314"/>
      <c r="AS304" s="314"/>
      <c r="AT304" s="314"/>
      <c r="AU304" s="314"/>
    </row>
    <row r="305" spans="2:50" ht="9" customHeight="1" x14ac:dyDescent="0.3">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314"/>
      <c r="AF305" s="314"/>
      <c r="AG305" s="314"/>
      <c r="AH305" s="314"/>
      <c r="AI305" s="314"/>
      <c r="AJ305" s="314"/>
      <c r="AK305" s="314"/>
      <c r="AL305" s="314"/>
      <c r="AM305" s="314"/>
      <c r="AN305" s="314"/>
      <c r="AO305" s="314"/>
      <c r="AP305" s="314"/>
      <c r="AQ305" s="314"/>
      <c r="AR305" s="314"/>
      <c r="AS305" s="314"/>
      <c r="AT305" s="314"/>
      <c r="AU305" s="314"/>
    </row>
    <row r="309" spans="2:50" ht="9" customHeight="1" x14ac:dyDescent="0.3">
      <c r="B309" s="258" t="s">
        <v>53</v>
      </c>
      <c r="C309" s="258"/>
      <c r="D309" s="259" t="s">
        <v>94</v>
      </c>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59"/>
      <c r="AE309" s="259"/>
      <c r="AF309" s="259"/>
      <c r="AG309" s="259"/>
      <c r="AH309" s="259"/>
      <c r="AI309" s="259"/>
      <c r="AJ309" s="259"/>
      <c r="AK309" s="259"/>
      <c r="AL309" s="259"/>
      <c r="AM309" s="259"/>
      <c r="AN309" s="259"/>
      <c r="AO309" s="259"/>
      <c r="AP309" s="259"/>
      <c r="AQ309" s="259"/>
      <c r="AR309" s="259"/>
      <c r="AS309" s="259"/>
      <c r="AT309" s="259"/>
      <c r="AU309" s="259"/>
      <c r="AV309" s="259"/>
      <c r="AW309" s="59"/>
      <c r="AX309" s="43"/>
    </row>
    <row r="310" spans="2:50" ht="9" customHeight="1" x14ac:dyDescent="0.3">
      <c r="B310" s="258"/>
      <c r="C310" s="258"/>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59"/>
      <c r="AE310" s="259"/>
      <c r="AF310" s="259"/>
      <c r="AG310" s="259"/>
      <c r="AH310" s="259"/>
      <c r="AI310" s="259"/>
      <c r="AJ310" s="259"/>
      <c r="AK310" s="259"/>
      <c r="AL310" s="259"/>
      <c r="AM310" s="259"/>
      <c r="AN310" s="259"/>
      <c r="AO310" s="259"/>
      <c r="AP310" s="259"/>
      <c r="AQ310" s="259"/>
      <c r="AR310" s="259"/>
      <c r="AS310" s="259"/>
      <c r="AT310" s="259"/>
      <c r="AU310" s="259"/>
      <c r="AV310" s="259"/>
      <c r="AW310" s="59"/>
      <c r="AX310" s="43"/>
    </row>
    <row r="311" spans="2:50" ht="9" customHeight="1" x14ac:dyDescent="0.3">
      <c r="D311" s="313" t="s">
        <v>95</v>
      </c>
      <c r="E311" s="313"/>
      <c r="F311" s="313"/>
      <c r="G311" s="313"/>
      <c r="H311" s="313"/>
      <c r="I311" s="313"/>
      <c r="J311" s="313"/>
      <c r="K311" s="313"/>
      <c r="L311" s="313"/>
      <c r="M311" s="313"/>
      <c r="N311" s="313"/>
      <c r="O311" s="313"/>
      <c r="P311" s="313"/>
      <c r="Q311" s="313"/>
      <c r="R311" s="313"/>
      <c r="S311" s="313"/>
      <c r="T311" s="313"/>
      <c r="U311" s="313"/>
      <c r="V311" s="313"/>
      <c r="W311" s="313"/>
      <c r="X311" s="313"/>
      <c r="Y311" s="313"/>
      <c r="Z311" s="313"/>
      <c r="AA311" s="313"/>
      <c r="AB311" s="313"/>
      <c r="AC311" s="313"/>
      <c r="AD311" s="313"/>
      <c r="AE311" s="313"/>
      <c r="AF311" s="313"/>
      <c r="AG311" s="313"/>
      <c r="AH311" s="313"/>
      <c r="AI311" s="313"/>
      <c r="AJ311" s="313"/>
      <c r="AK311" s="313"/>
      <c r="AL311" s="313"/>
      <c r="AM311" s="313"/>
      <c r="AN311" s="313"/>
      <c r="AO311" s="313"/>
      <c r="AP311" s="313"/>
      <c r="AQ311" s="313"/>
      <c r="AR311" s="313"/>
      <c r="AS311" s="313"/>
      <c r="AT311" s="313"/>
      <c r="AU311" s="313"/>
    </row>
    <row r="312" spans="2:50" ht="9" customHeight="1" x14ac:dyDescent="0.3">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314"/>
      <c r="AE312" s="314"/>
      <c r="AF312" s="314"/>
      <c r="AG312" s="314"/>
      <c r="AH312" s="314"/>
      <c r="AI312" s="314"/>
      <c r="AJ312" s="314"/>
      <c r="AK312" s="314"/>
      <c r="AL312" s="314"/>
      <c r="AM312" s="314"/>
      <c r="AN312" s="314"/>
      <c r="AO312" s="314"/>
      <c r="AP312" s="314"/>
      <c r="AQ312" s="314"/>
      <c r="AR312" s="314"/>
      <c r="AS312" s="314"/>
      <c r="AT312" s="314"/>
      <c r="AU312" s="314"/>
    </row>
    <row r="313" spans="2:50" ht="9" customHeight="1" x14ac:dyDescent="0.3">
      <c r="D313" s="314" t="s">
        <v>96</v>
      </c>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314"/>
      <c r="AE313" s="314"/>
      <c r="AF313" s="314"/>
      <c r="AG313" s="314"/>
      <c r="AH313" s="314"/>
      <c r="AI313" s="314"/>
      <c r="AJ313" s="314"/>
      <c r="AK313" s="314"/>
      <c r="AL313" s="314"/>
      <c r="AM313" s="314"/>
      <c r="AN313" s="314"/>
      <c r="AO313" s="314"/>
      <c r="AP313" s="314"/>
      <c r="AQ313" s="314"/>
      <c r="AR313" s="314"/>
      <c r="AS313" s="314"/>
      <c r="AT313" s="314"/>
      <c r="AU313" s="314"/>
    </row>
    <row r="314" spans="2:50" ht="9" customHeight="1" x14ac:dyDescent="0.3">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314"/>
      <c r="AE314" s="314"/>
      <c r="AF314" s="314"/>
      <c r="AG314" s="314"/>
      <c r="AH314" s="314"/>
      <c r="AI314" s="314"/>
      <c r="AJ314" s="314"/>
      <c r="AK314" s="314"/>
      <c r="AL314" s="314"/>
      <c r="AM314" s="314"/>
      <c r="AN314" s="314"/>
      <c r="AO314" s="314"/>
      <c r="AP314" s="314"/>
      <c r="AQ314" s="314"/>
      <c r="AR314" s="314"/>
      <c r="AS314" s="314"/>
      <c r="AT314" s="314"/>
      <c r="AU314" s="314"/>
    </row>
    <row r="315" spans="2:50" ht="9" customHeight="1" x14ac:dyDescent="0.3">
      <c r="D315" s="314" t="s">
        <v>97</v>
      </c>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314"/>
      <c r="AE315" s="314"/>
      <c r="AF315" s="314"/>
      <c r="AG315" s="314"/>
      <c r="AH315" s="314"/>
      <c r="AI315" s="314"/>
      <c r="AJ315" s="314"/>
      <c r="AK315" s="314"/>
      <c r="AL315" s="314"/>
      <c r="AM315" s="314"/>
      <c r="AN315" s="314"/>
      <c r="AO315" s="314"/>
      <c r="AP315" s="314"/>
      <c r="AQ315" s="314"/>
      <c r="AR315" s="314"/>
      <c r="AS315" s="314"/>
      <c r="AT315" s="314"/>
      <c r="AU315" s="314"/>
    </row>
    <row r="316" spans="2:50" ht="9" customHeight="1" x14ac:dyDescent="0.3">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314"/>
      <c r="AE316" s="314"/>
      <c r="AF316" s="314"/>
      <c r="AG316" s="314"/>
      <c r="AH316" s="314"/>
      <c r="AI316" s="314"/>
      <c r="AJ316" s="314"/>
      <c r="AK316" s="314"/>
      <c r="AL316" s="314"/>
      <c r="AM316" s="314"/>
      <c r="AN316" s="314"/>
      <c r="AO316" s="314"/>
      <c r="AP316" s="314"/>
      <c r="AQ316" s="314"/>
      <c r="AR316" s="314"/>
      <c r="AS316" s="314"/>
      <c r="AT316" s="314"/>
      <c r="AU316" s="314"/>
    </row>
    <row r="317" spans="2:50" ht="9" customHeight="1" x14ac:dyDescent="0.3">
      <c r="D317" s="314" t="s">
        <v>98</v>
      </c>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314"/>
      <c r="AF317" s="314"/>
      <c r="AG317" s="314"/>
      <c r="AH317" s="314"/>
      <c r="AI317" s="314"/>
      <c r="AJ317" s="314"/>
      <c r="AK317" s="314"/>
      <c r="AL317" s="314"/>
      <c r="AM317" s="314"/>
      <c r="AN317" s="314"/>
      <c r="AO317" s="314"/>
      <c r="AP317" s="314"/>
      <c r="AQ317" s="314"/>
      <c r="AR317" s="314"/>
      <c r="AS317" s="314"/>
      <c r="AT317" s="314"/>
      <c r="AU317" s="314"/>
    </row>
    <row r="318" spans="2:50" ht="9" customHeight="1" x14ac:dyDescent="0.3">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314"/>
      <c r="AE318" s="314"/>
      <c r="AF318" s="314"/>
      <c r="AG318" s="314"/>
      <c r="AH318" s="314"/>
      <c r="AI318" s="314"/>
      <c r="AJ318" s="314"/>
      <c r="AK318" s="314"/>
      <c r="AL318" s="314"/>
      <c r="AM318" s="314"/>
      <c r="AN318" s="314"/>
      <c r="AO318" s="314"/>
      <c r="AP318" s="314"/>
      <c r="AQ318" s="314"/>
      <c r="AR318" s="314"/>
      <c r="AS318" s="314"/>
      <c r="AT318" s="314"/>
      <c r="AU318" s="314"/>
    </row>
    <row r="319" spans="2:50" ht="9" customHeight="1" x14ac:dyDescent="0.3">
      <c r="D319" s="314" t="s">
        <v>99</v>
      </c>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314"/>
      <c r="AE319" s="314"/>
      <c r="AF319" s="314"/>
      <c r="AG319" s="314"/>
      <c r="AH319" s="314"/>
      <c r="AI319" s="314"/>
      <c r="AJ319" s="314"/>
      <c r="AK319" s="314"/>
      <c r="AL319" s="314"/>
      <c r="AM319" s="314"/>
      <c r="AN319" s="314"/>
      <c r="AO319" s="314"/>
      <c r="AP319" s="314"/>
      <c r="AQ319" s="314"/>
      <c r="AR319" s="314"/>
      <c r="AS319" s="314"/>
      <c r="AT319" s="314"/>
      <c r="AU319" s="314"/>
    </row>
    <row r="320" spans="2:50" ht="9" customHeight="1" x14ac:dyDescent="0.3">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314"/>
      <c r="AE320" s="314"/>
      <c r="AF320" s="314"/>
      <c r="AG320" s="314"/>
      <c r="AH320" s="314"/>
      <c r="AI320" s="314"/>
      <c r="AJ320" s="314"/>
      <c r="AK320" s="314"/>
      <c r="AL320" s="314"/>
      <c r="AM320" s="314"/>
      <c r="AN320" s="314"/>
      <c r="AO320" s="314"/>
      <c r="AP320" s="314"/>
      <c r="AQ320" s="314"/>
      <c r="AR320" s="314"/>
      <c r="AS320" s="314"/>
      <c r="AT320" s="314"/>
      <c r="AU320" s="314"/>
    </row>
    <row r="324" spans="2:50" ht="9" customHeight="1" x14ac:dyDescent="0.3">
      <c r="B324" s="258" t="s">
        <v>53</v>
      </c>
      <c r="C324" s="258"/>
      <c r="D324" s="259" t="s">
        <v>93</v>
      </c>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59"/>
      <c r="AE324" s="259"/>
      <c r="AF324" s="259"/>
      <c r="AG324" s="259"/>
      <c r="AH324" s="259"/>
      <c r="AI324" s="259"/>
      <c r="AJ324" s="259"/>
      <c r="AK324" s="259"/>
      <c r="AL324" s="259"/>
      <c r="AM324" s="259"/>
      <c r="AN324" s="259"/>
      <c r="AO324" s="259"/>
      <c r="AP324" s="259"/>
      <c r="AQ324" s="259"/>
      <c r="AR324" s="259"/>
      <c r="AS324" s="259"/>
      <c r="AT324" s="259"/>
      <c r="AU324" s="259"/>
      <c r="AV324" s="259"/>
      <c r="AW324" s="59"/>
      <c r="AX324" s="43"/>
    </row>
    <row r="325" spans="2:50" ht="9" customHeight="1" x14ac:dyDescent="0.3">
      <c r="B325" s="258"/>
      <c r="C325" s="258"/>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59"/>
      <c r="AE325" s="259"/>
      <c r="AF325" s="259"/>
      <c r="AG325" s="259"/>
      <c r="AH325" s="259"/>
      <c r="AI325" s="259"/>
      <c r="AJ325" s="259"/>
      <c r="AK325" s="259"/>
      <c r="AL325" s="259"/>
      <c r="AM325" s="259"/>
      <c r="AN325" s="259"/>
      <c r="AO325" s="259"/>
      <c r="AP325" s="259"/>
      <c r="AQ325" s="259"/>
      <c r="AR325" s="259"/>
      <c r="AS325" s="259"/>
      <c r="AT325" s="259"/>
      <c r="AU325" s="259"/>
      <c r="AV325" s="259"/>
      <c r="AW325" s="59"/>
      <c r="AX325" s="43"/>
    </row>
    <row r="326" spans="2:50" ht="9" customHeight="1" x14ac:dyDescent="0.3">
      <c r="D326" s="313" t="s">
        <v>100</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313"/>
      <c r="AB326" s="313"/>
      <c r="AC326" s="313"/>
      <c r="AD326" s="313"/>
      <c r="AE326" s="313"/>
      <c r="AF326" s="313"/>
      <c r="AG326" s="313"/>
      <c r="AH326" s="313"/>
      <c r="AI326" s="313"/>
      <c r="AJ326" s="313"/>
      <c r="AK326" s="313"/>
      <c r="AL326" s="313"/>
      <c r="AM326" s="313"/>
      <c r="AN326" s="313"/>
      <c r="AO326" s="313"/>
      <c r="AP326" s="313"/>
      <c r="AQ326" s="313"/>
      <c r="AR326" s="313"/>
      <c r="AS326" s="313"/>
      <c r="AT326" s="313"/>
      <c r="AU326" s="313"/>
    </row>
    <row r="327" spans="2:50" ht="9" customHeight="1" x14ac:dyDescent="0.3">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314"/>
      <c r="AE327" s="314"/>
      <c r="AF327" s="314"/>
      <c r="AG327" s="314"/>
      <c r="AH327" s="314"/>
      <c r="AI327" s="314"/>
      <c r="AJ327" s="314"/>
      <c r="AK327" s="314"/>
      <c r="AL327" s="314"/>
      <c r="AM327" s="314"/>
      <c r="AN327" s="314"/>
      <c r="AO327" s="314"/>
      <c r="AP327" s="314"/>
      <c r="AQ327" s="314"/>
      <c r="AR327" s="314"/>
      <c r="AS327" s="314"/>
      <c r="AT327" s="314"/>
      <c r="AU327" s="314"/>
    </row>
    <row r="328" spans="2:50" ht="9" customHeight="1" x14ac:dyDescent="0.3">
      <c r="D328" s="314" t="s">
        <v>101</v>
      </c>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314"/>
      <c r="AE328" s="314"/>
      <c r="AF328" s="314"/>
      <c r="AG328" s="314"/>
      <c r="AH328" s="314"/>
      <c r="AI328" s="314"/>
      <c r="AJ328" s="314"/>
      <c r="AK328" s="314"/>
      <c r="AL328" s="314"/>
      <c r="AM328" s="314"/>
      <c r="AN328" s="314"/>
      <c r="AO328" s="314"/>
      <c r="AP328" s="314"/>
      <c r="AQ328" s="314"/>
      <c r="AR328" s="314"/>
      <c r="AS328" s="314"/>
      <c r="AT328" s="314"/>
      <c r="AU328" s="314"/>
    </row>
    <row r="329" spans="2:50" ht="9" customHeight="1" x14ac:dyDescent="0.3">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314"/>
      <c r="AE329" s="314"/>
      <c r="AF329" s="314"/>
      <c r="AG329" s="314"/>
      <c r="AH329" s="314"/>
      <c r="AI329" s="314"/>
      <c r="AJ329" s="314"/>
      <c r="AK329" s="314"/>
      <c r="AL329" s="314"/>
      <c r="AM329" s="314"/>
      <c r="AN329" s="314"/>
      <c r="AO329" s="314"/>
      <c r="AP329" s="314"/>
      <c r="AQ329" s="314"/>
      <c r="AR329" s="314"/>
      <c r="AS329" s="314"/>
      <c r="AT329" s="314"/>
      <c r="AU329" s="314"/>
    </row>
    <row r="330" spans="2:50" ht="9" customHeight="1" x14ac:dyDescent="0.3">
      <c r="D330" s="314" t="s">
        <v>102</v>
      </c>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314"/>
      <c r="AE330" s="314"/>
      <c r="AF330" s="314"/>
      <c r="AG330" s="314"/>
      <c r="AH330" s="314"/>
      <c r="AI330" s="314"/>
      <c r="AJ330" s="314"/>
      <c r="AK330" s="314"/>
      <c r="AL330" s="314"/>
      <c r="AM330" s="314"/>
      <c r="AN330" s="314"/>
      <c r="AO330" s="314"/>
      <c r="AP330" s="314"/>
      <c r="AQ330" s="314"/>
      <c r="AR330" s="314"/>
      <c r="AS330" s="314"/>
      <c r="AT330" s="314"/>
      <c r="AU330" s="314"/>
    </row>
    <row r="331" spans="2:50" ht="9" customHeight="1" x14ac:dyDescent="0.3">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c r="AA331" s="314"/>
      <c r="AB331" s="314"/>
      <c r="AC331" s="314"/>
      <c r="AD331" s="314"/>
      <c r="AE331" s="314"/>
      <c r="AF331" s="314"/>
      <c r="AG331" s="314"/>
      <c r="AH331" s="314"/>
      <c r="AI331" s="314"/>
      <c r="AJ331" s="314"/>
      <c r="AK331" s="314"/>
      <c r="AL331" s="314"/>
      <c r="AM331" s="314"/>
      <c r="AN331" s="314"/>
      <c r="AO331" s="314"/>
      <c r="AP331" s="314"/>
      <c r="AQ331" s="314"/>
      <c r="AR331" s="314"/>
      <c r="AS331" s="314"/>
      <c r="AT331" s="314"/>
      <c r="AU331" s="314"/>
    </row>
    <row r="332" spans="2:50" ht="9" customHeight="1" x14ac:dyDescent="0.3">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14"/>
      <c r="AE332" s="314"/>
      <c r="AF332" s="314"/>
      <c r="AG332" s="314"/>
      <c r="AH332" s="314"/>
      <c r="AI332" s="314"/>
      <c r="AJ332" s="314"/>
      <c r="AK332" s="314"/>
      <c r="AL332" s="314"/>
      <c r="AM332" s="314"/>
      <c r="AN332" s="314"/>
      <c r="AO332" s="314"/>
      <c r="AP332" s="314"/>
      <c r="AQ332" s="314"/>
      <c r="AR332" s="314"/>
      <c r="AS332" s="314"/>
      <c r="AT332" s="314"/>
      <c r="AU332" s="314"/>
    </row>
    <row r="333" spans="2:50" ht="9" customHeight="1" x14ac:dyDescent="0.3">
      <c r="D333" s="314"/>
      <c r="E333" s="314"/>
      <c r="F333" s="314"/>
      <c r="G333" s="314"/>
      <c r="H333" s="314"/>
      <c r="I333" s="314"/>
      <c r="J333" s="314"/>
      <c r="K333" s="314"/>
      <c r="L333" s="314"/>
      <c r="M333" s="314"/>
      <c r="N333" s="314"/>
      <c r="O333" s="314"/>
      <c r="P333" s="314"/>
      <c r="Q333" s="314"/>
      <c r="R333" s="314"/>
      <c r="S333" s="314"/>
      <c r="T333" s="314"/>
      <c r="U333" s="314"/>
      <c r="V333" s="314"/>
      <c r="W333" s="314"/>
      <c r="X333" s="314"/>
      <c r="Y333" s="314"/>
      <c r="Z333" s="314"/>
      <c r="AA333" s="314"/>
      <c r="AB333" s="314"/>
      <c r="AC333" s="314"/>
      <c r="AD333" s="314"/>
      <c r="AE333" s="314"/>
      <c r="AF333" s="314"/>
      <c r="AG333" s="314"/>
      <c r="AH333" s="314"/>
      <c r="AI333" s="314"/>
      <c r="AJ333" s="314"/>
      <c r="AK333" s="314"/>
      <c r="AL333" s="314"/>
      <c r="AM333" s="314"/>
      <c r="AN333" s="314"/>
      <c r="AO333" s="314"/>
      <c r="AP333" s="314"/>
      <c r="AQ333" s="314"/>
      <c r="AR333" s="314"/>
      <c r="AS333" s="314"/>
      <c r="AT333" s="314"/>
      <c r="AU333" s="314"/>
    </row>
    <row r="334" spans="2:50" ht="9" customHeight="1" x14ac:dyDescent="0.3">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314"/>
      <c r="AF334" s="314"/>
      <c r="AG334" s="314"/>
      <c r="AH334" s="314"/>
      <c r="AI334" s="314"/>
      <c r="AJ334" s="314"/>
      <c r="AK334" s="314"/>
      <c r="AL334" s="314"/>
      <c r="AM334" s="314"/>
      <c r="AN334" s="314"/>
      <c r="AO334" s="314"/>
      <c r="AP334" s="314"/>
      <c r="AQ334" s="314"/>
      <c r="AR334" s="314"/>
      <c r="AS334" s="314"/>
      <c r="AT334" s="314"/>
      <c r="AU334" s="314"/>
    </row>
    <row r="335" spans="2:50" ht="9" customHeight="1" x14ac:dyDescent="0.3">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314"/>
      <c r="AF335" s="314"/>
      <c r="AG335" s="314"/>
      <c r="AH335" s="314"/>
      <c r="AI335" s="314"/>
      <c r="AJ335" s="314"/>
      <c r="AK335" s="314"/>
      <c r="AL335" s="314"/>
      <c r="AM335" s="314"/>
      <c r="AN335" s="314"/>
      <c r="AO335" s="314"/>
      <c r="AP335" s="314"/>
      <c r="AQ335" s="314"/>
      <c r="AR335" s="314"/>
      <c r="AS335" s="314"/>
      <c r="AT335" s="314"/>
      <c r="AU335" s="314"/>
    </row>
    <row r="337" spans="1:50" ht="9" customHeight="1" x14ac:dyDescent="0.3">
      <c r="A337" s="298" t="str">
        <f>$L$94</f>
        <v>Le développement des actions collectives de prévention de la perte d'autonomie de l'ASEPT Bretagne dans le Morbihan</v>
      </c>
      <c r="B337" s="298"/>
      <c r="C337" s="298"/>
      <c r="D337" s="298"/>
      <c r="E337" s="298"/>
      <c r="F337" s="298"/>
      <c r="G337" s="298"/>
      <c r="H337" s="298"/>
      <c r="I337" s="298"/>
      <c r="J337" s="298"/>
      <c r="K337" s="298"/>
      <c r="L337" s="298"/>
      <c r="M337" s="298"/>
      <c r="N337" s="298"/>
      <c r="O337" s="298"/>
      <c r="P337" s="298"/>
      <c r="Q337" s="298"/>
      <c r="R337" s="298"/>
      <c r="S337" s="298"/>
      <c r="T337" s="298"/>
      <c r="U337" s="298"/>
      <c r="V337" s="298"/>
      <c r="W337" s="298"/>
      <c r="X337" s="298"/>
      <c r="Y337" s="298"/>
      <c r="Z337" s="298"/>
      <c r="AA337" s="298"/>
      <c r="AB337" s="298"/>
      <c r="AC337" s="298"/>
      <c r="AD337" s="298"/>
      <c r="AE337" s="298"/>
      <c r="AF337" s="298"/>
      <c r="AG337" s="298"/>
      <c r="AH337" s="298"/>
      <c r="AI337" s="298"/>
      <c r="AJ337" s="298"/>
      <c r="AK337" s="298"/>
      <c r="AL337" s="298"/>
      <c r="AM337" s="298"/>
      <c r="AN337" s="298"/>
      <c r="AO337" s="298"/>
      <c r="AP337" s="298"/>
      <c r="AQ337" s="298"/>
      <c r="AR337" s="298"/>
      <c r="AS337" s="298"/>
      <c r="AT337" s="298"/>
      <c r="AU337" s="298"/>
    </row>
    <row r="338" spans="1:50" ht="9" customHeight="1" x14ac:dyDescent="0.3">
      <c r="A338" s="298"/>
      <c r="B338" s="298"/>
      <c r="C338" s="298"/>
      <c r="D338" s="298"/>
      <c r="E338" s="298"/>
      <c r="F338" s="298"/>
      <c r="G338" s="298"/>
      <c r="H338" s="298"/>
      <c r="I338" s="298"/>
      <c r="J338" s="298"/>
      <c r="K338" s="298"/>
      <c r="L338" s="298"/>
      <c r="M338" s="298"/>
      <c r="N338" s="298"/>
      <c r="O338" s="298"/>
      <c r="P338" s="298"/>
      <c r="Q338" s="298"/>
      <c r="R338" s="298"/>
      <c r="S338" s="298"/>
      <c r="T338" s="298"/>
      <c r="U338" s="298"/>
      <c r="V338" s="298"/>
      <c r="W338" s="298"/>
      <c r="X338" s="298"/>
      <c r="Y338" s="298"/>
      <c r="Z338" s="298"/>
      <c r="AA338" s="298"/>
      <c r="AB338" s="298"/>
      <c r="AC338" s="298"/>
      <c r="AD338" s="298"/>
      <c r="AE338" s="298"/>
      <c r="AF338" s="298"/>
      <c r="AG338" s="298"/>
      <c r="AH338" s="298"/>
      <c r="AI338" s="298"/>
      <c r="AJ338" s="298"/>
      <c r="AK338" s="298"/>
      <c r="AL338" s="298"/>
      <c r="AM338" s="298"/>
      <c r="AN338" s="298"/>
      <c r="AO338" s="298"/>
      <c r="AP338" s="298"/>
      <c r="AQ338" s="298"/>
      <c r="AR338" s="298"/>
      <c r="AS338" s="298"/>
      <c r="AT338" s="298"/>
      <c r="AU338" s="298"/>
    </row>
    <row r="339" spans="1:50" ht="9" customHeight="1" x14ac:dyDescent="0.3">
      <c r="A339" s="298"/>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298"/>
      <c r="AF339" s="298"/>
      <c r="AG339" s="298"/>
      <c r="AH339" s="298"/>
      <c r="AI339" s="298"/>
      <c r="AJ339" s="298"/>
      <c r="AK339" s="298"/>
      <c r="AL339" s="298"/>
      <c r="AM339" s="298"/>
      <c r="AN339" s="298"/>
      <c r="AO339" s="298"/>
      <c r="AP339" s="298"/>
      <c r="AQ339" s="298"/>
      <c r="AR339" s="298"/>
      <c r="AS339" s="298"/>
      <c r="AT339" s="298"/>
      <c r="AU339" s="298"/>
    </row>
    <row r="340" spans="1:50" ht="9" customHeight="1" x14ac:dyDescent="0.3">
      <c r="D340" s="48"/>
      <c r="E340" s="48"/>
      <c r="F340" s="48"/>
      <c r="G340" s="48"/>
      <c r="H340" s="48"/>
      <c r="I340" s="48"/>
      <c r="J340" s="48"/>
      <c r="K340" s="48"/>
      <c r="L340" s="48"/>
      <c r="M340" s="48"/>
      <c r="N340" s="48"/>
      <c r="O340" s="48"/>
      <c r="P340" s="48"/>
      <c r="Q340" s="48"/>
      <c r="R340" s="55"/>
      <c r="S340" s="48"/>
      <c r="T340" s="48"/>
      <c r="U340" s="48"/>
      <c r="V340" s="48"/>
      <c r="W340" s="48"/>
      <c r="X340" s="48"/>
      <c r="Y340" s="48"/>
      <c r="Z340" s="48"/>
      <c r="AA340" s="48"/>
      <c r="AB340" s="48"/>
      <c r="AC340" s="48"/>
      <c r="AD340" s="48"/>
      <c r="AE340" s="48"/>
      <c r="AF340" s="48"/>
      <c r="AG340" s="48"/>
      <c r="AH340" s="55"/>
      <c r="AI340" s="48"/>
      <c r="AJ340" s="48"/>
      <c r="AK340" s="48"/>
      <c r="AL340" s="48"/>
      <c r="AM340" s="48"/>
      <c r="AN340" s="48"/>
      <c r="AO340" s="48"/>
      <c r="AP340" s="48"/>
      <c r="AQ340" s="48"/>
      <c r="AR340" s="48"/>
      <c r="AS340" s="48"/>
      <c r="AT340" s="48"/>
      <c r="AU340" s="48"/>
    </row>
    <row r="341" spans="1:50" ht="9" customHeight="1" x14ac:dyDescent="0.3">
      <c r="D341" s="299" t="s">
        <v>103</v>
      </c>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c r="AP341" s="299"/>
      <c r="AQ341" s="299"/>
      <c r="AR341" s="299"/>
      <c r="AS341" s="299"/>
      <c r="AT341" s="299"/>
      <c r="AU341" s="299"/>
    </row>
    <row r="342" spans="1:50" ht="9" customHeight="1" x14ac:dyDescent="0.3">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row>
    <row r="344" spans="1:50" ht="9" customHeight="1" x14ac:dyDescent="0.3">
      <c r="B344" s="258" t="s">
        <v>53</v>
      </c>
      <c r="C344" s="258"/>
      <c r="D344" s="259" t="s">
        <v>107</v>
      </c>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s="259"/>
      <c r="AG344" s="259"/>
      <c r="AH344" s="259"/>
      <c r="AI344" s="259"/>
      <c r="AJ344" s="259"/>
      <c r="AK344" s="259"/>
      <c r="AL344" s="259"/>
      <c r="AM344" s="259"/>
      <c r="AN344" s="259"/>
      <c r="AO344" s="259"/>
      <c r="AP344" s="259"/>
      <c r="AQ344" s="259"/>
      <c r="AR344" s="259"/>
      <c r="AS344" s="259"/>
      <c r="AT344" s="259"/>
      <c r="AU344" s="259"/>
      <c r="AV344" s="259"/>
      <c r="AW344" s="59"/>
      <c r="AX344" s="43"/>
    </row>
    <row r="345" spans="1:50" ht="9" customHeight="1" x14ac:dyDescent="0.3">
      <c r="B345" s="258"/>
      <c r="C345" s="258"/>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59"/>
      <c r="AE345" s="259"/>
      <c r="AF345" s="259"/>
      <c r="AG345" s="259"/>
      <c r="AH345" s="259"/>
      <c r="AI345" s="259"/>
      <c r="AJ345" s="259"/>
      <c r="AK345" s="259"/>
      <c r="AL345" s="259"/>
      <c r="AM345" s="259"/>
      <c r="AN345" s="259"/>
      <c r="AO345" s="259"/>
      <c r="AP345" s="259"/>
      <c r="AQ345" s="259"/>
      <c r="AR345" s="259"/>
      <c r="AS345" s="259"/>
      <c r="AT345" s="259"/>
      <c r="AU345" s="259"/>
      <c r="AV345" s="259"/>
      <c r="AW345" s="59"/>
      <c r="AX345" s="43"/>
    </row>
    <row r="347" spans="1:50" s="20" customFormat="1" ht="9" customHeight="1" x14ac:dyDescent="0.3">
      <c r="B347" s="15"/>
      <c r="C347" s="15"/>
      <c r="D347" s="309" t="s">
        <v>104</v>
      </c>
      <c r="E347" s="309"/>
      <c r="F347" s="309"/>
      <c r="G347" s="309"/>
      <c r="H347" s="309"/>
      <c r="I347" s="309"/>
      <c r="J347" s="309"/>
      <c r="K347" s="309"/>
      <c r="L347" s="309"/>
      <c r="M347" s="15"/>
      <c r="N347" s="310" t="s">
        <v>49</v>
      </c>
      <c r="O347" s="310"/>
      <c r="R347" s="33">
        <f>VLOOKUP(N347,Liste!A:B,2,FALSE)</f>
        <v>1</v>
      </c>
      <c r="S347" s="15"/>
      <c r="T347" s="309" t="s">
        <v>106</v>
      </c>
      <c r="U347" s="309"/>
      <c r="V347" s="309"/>
      <c r="W347" s="309"/>
      <c r="X347" s="309"/>
      <c r="Y347" s="309"/>
      <c r="Z347" s="309"/>
      <c r="AA347" s="309"/>
      <c r="AB347" s="309"/>
      <c r="AC347" s="15"/>
      <c r="AD347" s="310" t="s">
        <v>50</v>
      </c>
      <c r="AE347" s="310"/>
      <c r="AH347" s="33">
        <f>VLOOKUP(AD347,Liste!A:B,2,FALSE)</f>
        <v>0</v>
      </c>
      <c r="AI347" s="15"/>
      <c r="AJ347" s="312" t="s">
        <v>110</v>
      </c>
      <c r="AK347" s="312"/>
      <c r="AL347" s="312"/>
      <c r="AM347" s="312"/>
      <c r="AN347" s="312"/>
      <c r="AO347" s="312"/>
      <c r="AP347" s="312"/>
      <c r="AQ347" s="312"/>
      <c r="AR347" s="312"/>
      <c r="AS347" s="15"/>
      <c r="AT347" s="310" t="s">
        <v>50</v>
      </c>
      <c r="AU347" s="310"/>
      <c r="AW347" s="33">
        <f>VLOOKUP(AT347,Liste!A:B,2,FALSE)</f>
        <v>0</v>
      </c>
    </row>
    <row r="348" spans="1:50" s="20" customFormat="1" ht="9" customHeight="1" x14ac:dyDescent="0.3">
      <c r="B348" s="15"/>
      <c r="C348" s="15"/>
      <c r="D348" s="309"/>
      <c r="E348" s="309"/>
      <c r="F348" s="309"/>
      <c r="G348" s="309"/>
      <c r="H348" s="309"/>
      <c r="I348" s="309"/>
      <c r="J348" s="309"/>
      <c r="K348" s="309"/>
      <c r="L348" s="309"/>
      <c r="M348" s="15"/>
      <c r="N348" s="310"/>
      <c r="O348" s="310"/>
      <c r="R348" s="32"/>
      <c r="S348" s="15"/>
      <c r="T348" s="309"/>
      <c r="U348" s="309"/>
      <c r="V348" s="309"/>
      <c r="W348" s="309"/>
      <c r="X348" s="309"/>
      <c r="Y348" s="309"/>
      <c r="Z348" s="309"/>
      <c r="AA348" s="309"/>
      <c r="AB348" s="309"/>
      <c r="AC348" s="15"/>
      <c r="AD348" s="310"/>
      <c r="AE348" s="310"/>
      <c r="AH348" s="32"/>
      <c r="AI348" s="15"/>
      <c r="AJ348" s="312"/>
      <c r="AK348" s="312"/>
      <c r="AL348" s="312"/>
      <c r="AM348" s="312"/>
      <c r="AN348" s="312"/>
      <c r="AO348" s="312"/>
      <c r="AP348" s="312"/>
      <c r="AQ348" s="312"/>
      <c r="AR348" s="312"/>
      <c r="AS348" s="15"/>
      <c r="AT348" s="310"/>
      <c r="AU348" s="310"/>
      <c r="AW348" s="32"/>
    </row>
    <row r="350" spans="1:50" s="20" customFormat="1" ht="9" customHeight="1" x14ac:dyDescent="0.3">
      <c r="B350" s="15"/>
      <c r="C350" s="15"/>
      <c r="D350" s="309" t="s">
        <v>105</v>
      </c>
      <c r="E350" s="309"/>
      <c r="F350" s="309"/>
      <c r="G350" s="309"/>
      <c r="H350" s="309"/>
      <c r="I350" s="309"/>
      <c r="J350" s="309"/>
      <c r="K350" s="309"/>
      <c r="L350" s="309"/>
      <c r="M350" s="15"/>
      <c r="N350" s="310" t="s">
        <v>49</v>
      </c>
      <c r="O350" s="310"/>
      <c r="R350" s="33">
        <f>VLOOKUP(N350,Liste!A:B,2,FALSE)</f>
        <v>1</v>
      </c>
      <c r="S350" s="15"/>
      <c r="T350" s="309" t="s">
        <v>108</v>
      </c>
      <c r="U350" s="309"/>
      <c r="V350" s="309"/>
      <c r="W350" s="309"/>
      <c r="X350" s="309"/>
      <c r="Y350" s="309"/>
      <c r="Z350" s="309"/>
      <c r="AA350" s="309"/>
      <c r="AB350" s="309"/>
      <c r="AC350" s="15"/>
      <c r="AD350" s="310" t="s">
        <v>49</v>
      </c>
      <c r="AE350" s="310"/>
      <c r="AH350" s="33">
        <f>VLOOKUP(AD350,Liste!A:B,2,FALSE)</f>
        <v>1</v>
      </c>
      <c r="AI350" s="15"/>
      <c r="AJ350" s="309" t="s">
        <v>109</v>
      </c>
      <c r="AK350" s="309"/>
      <c r="AL350" s="309"/>
      <c r="AM350" s="309"/>
      <c r="AN350" s="309"/>
      <c r="AO350" s="309"/>
      <c r="AP350" s="309"/>
      <c r="AQ350" s="309"/>
      <c r="AR350" s="309"/>
      <c r="AS350" s="15"/>
      <c r="AT350" s="310" t="s">
        <v>49</v>
      </c>
      <c r="AU350" s="310"/>
      <c r="AW350" s="33">
        <f>VLOOKUP(AT350,Liste!A:B,2,FALSE)</f>
        <v>1</v>
      </c>
    </row>
    <row r="351" spans="1:50" s="20" customFormat="1" ht="9" customHeight="1" x14ac:dyDescent="0.3">
      <c r="B351" s="15"/>
      <c r="C351" s="15"/>
      <c r="D351" s="309"/>
      <c r="E351" s="309"/>
      <c r="F351" s="309"/>
      <c r="G351" s="309"/>
      <c r="H351" s="309"/>
      <c r="I351" s="309"/>
      <c r="J351" s="309"/>
      <c r="K351" s="309"/>
      <c r="L351" s="309"/>
      <c r="M351" s="15"/>
      <c r="N351" s="310"/>
      <c r="O351" s="310"/>
      <c r="R351" s="32"/>
      <c r="S351" s="15"/>
      <c r="T351" s="309"/>
      <c r="U351" s="309"/>
      <c r="V351" s="309"/>
      <c r="W351" s="309"/>
      <c r="X351" s="309"/>
      <c r="Y351" s="309"/>
      <c r="Z351" s="309"/>
      <c r="AA351" s="309"/>
      <c r="AB351" s="309"/>
      <c r="AC351" s="15"/>
      <c r="AD351" s="310"/>
      <c r="AE351" s="310"/>
      <c r="AH351" s="32"/>
      <c r="AI351" s="15"/>
      <c r="AJ351" s="309"/>
      <c r="AK351" s="309"/>
      <c r="AL351" s="309"/>
      <c r="AM351" s="309"/>
      <c r="AN351" s="309"/>
      <c r="AO351" s="309"/>
      <c r="AP351" s="309"/>
      <c r="AQ351" s="309"/>
      <c r="AR351" s="309"/>
      <c r="AS351" s="15"/>
      <c r="AT351" s="310"/>
      <c r="AU351" s="310"/>
      <c r="AW351" s="32"/>
    </row>
    <row r="353" spans="2:50" s="20" customFormat="1" ht="9" customHeight="1" x14ac:dyDescent="0.3">
      <c r="B353" s="15"/>
      <c r="C353" s="15"/>
      <c r="D353" s="309" t="s">
        <v>111</v>
      </c>
      <c r="E353" s="309"/>
      <c r="F353" s="309"/>
      <c r="G353" s="309"/>
      <c r="H353" s="309"/>
      <c r="I353" s="309"/>
      <c r="J353" s="309"/>
      <c r="K353" s="309"/>
      <c r="L353" s="309"/>
      <c r="M353" s="15"/>
      <c r="N353" s="310" t="s">
        <v>50</v>
      </c>
      <c r="O353" s="310"/>
      <c r="R353" s="33">
        <f>VLOOKUP(N353,Liste!A:B,2,FALSE)</f>
        <v>0</v>
      </c>
      <c r="S353" s="15"/>
      <c r="T353" s="312" t="s">
        <v>123</v>
      </c>
      <c r="U353" s="312"/>
      <c r="V353" s="312"/>
      <c r="W353" s="312"/>
      <c r="X353" s="312"/>
      <c r="Y353" s="312"/>
      <c r="Z353" s="312"/>
      <c r="AA353" s="312"/>
      <c r="AB353" s="312"/>
      <c r="AC353" s="15"/>
      <c r="AD353" s="310" t="s">
        <v>50</v>
      </c>
      <c r="AE353" s="310"/>
      <c r="AH353" s="33">
        <f>VLOOKUP(AD353,Liste!A:B,2,FALSE)</f>
        <v>0</v>
      </c>
      <c r="AI353" s="15"/>
      <c r="AJ353" s="309" t="s">
        <v>112</v>
      </c>
      <c r="AK353" s="309"/>
      <c r="AL353" s="309"/>
      <c r="AM353" s="309"/>
      <c r="AN353" s="309"/>
      <c r="AO353" s="309"/>
      <c r="AP353" s="309"/>
      <c r="AQ353" s="309"/>
      <c r="AR353" s="309"/>
      <c r="AS353" s="15"/>
      <c r="AT353" s="310" t="s">
        <v>50</v>
      </c>
      <c r="AU353" s="310"/>
      <c r="AW353" s="33">
        <f>VLOOKUP(AT353,Liste!A:B,2,FALSE)</f>
        <v>0</v>
      </c>
    </row>
    <row r="354" spans="2:50" s="20" customFormat="1" ht="9" customHeight="1" x14ac:dyDescent="0.3">
      <c r="B354" s="15"/>
      <c r="C354" s="15"/>
      <c r="D354" s="309"/>
      <c r="E354" s="309"/>
      <c r="F354" s="309"/>
      <c r="G354" s="309"/>
      <c r="H354" s="309"/>
      <c r="I354" s="309"/>
      <c r="J354" s="309"/>
      <c r="K354" s="309"/>
      <c r="L354" s="309"/>
      <c r="M354" s="15"/>
      <c r="N354" s="310"/>
      <c r="O354" s="310"/>
      <c r="R354" s="32"/>
      <c r="S354" s="15"/>
      <c r="T354" s="312"/>
      <c r="U354" s="312"/>
      <c r="V354" s="312"/>
      <c r="W354" s="312"/>
      <c r="X354" s="312"/>
      <c r="Y354" s="312"/>
      <c r="Z354" s="312"/>
      <c r="AA354" s="312"/>
      <c r="AB354" s="312"/>
      <c r="AC354" s="15"/>
      <c r="AD354" s="310"/>
      <c r="AE354" s="310"/>
      <c r="AH354" s="32"/>
      <c r="AI354" s="15"/>
      <c r="AJ354" s="309"/>
      <c r="AK354" s="309"/>
      <c r="AL354" s="309"/>
      <c r="AM354" s="309"/>
      <c r="AN354" s="309"/>
      <c r="AO354" s="309"/>
      <c r="AP354" s="309"/>
      <c r="AQ354" s="309"/>
      <c r="AR354" s="309"/>
      <c r="AS354" s="15"/>
      <c r="AT354" s="310"/>
      <c r="AU354" s="310"/>
      <c r="AW354" s="32"/>
    </row>
    <row r="356" spans="2:50" s="20" customFormat="1" ht="9" customHeight="1" x14ac:dyDescent="0.3">
      <c r="B356" s="15"/>
      <c r="C356" s="15"/>
      <c r="D356" s="309" t="s">
        <v>124</v>
      </c>
      <c r="E356" s="309"/>
      <c r="F356" s="309"/>
      <c r="G356" s="309"/>
      <c r="H356" s="309"/>
      <c r="I356" s="309"/>
      <c r="J356" s="309"/>
      <c r="K356" s="309"/>
      <c r="L356" s="309"/>
      <c r="M356" s="15"/>
      <c r="N356" s="310" t="s">
        <v>49</v>
      </c>
      <c r="O356" s="310"/>
      <c r="R356" s="33">
        <f>VLOOKUP(N356,Liste!A:B,2,FALSE)</f>
        <v>1</v>
      </c>
      <c r="S356" s="15"/>
      <c r="T356" s="312" t="s">
        <v>130</v>
      </c>
      <c r="U356" s="312"/>
      <c r="V356" s="312"/>
      <c r="W356" s="312"/>
      <c r="X356" s="312"/>
      <c r="Y356" s="312"/>
      <c r="Z356" s="312"/>
      <c r="AA356" s="312"/>
      <c r="AB356" s="312"/>
      <c r="AC356" s="15"/>
      <c r="AD356" s="310" t="s">
        <v>49</v>
      </c>
      <c r="AE356" s="310"/>
      <c r="AH356" s="33">
        <f>VLOOKUP(AD356,Liste!A:B,2,FALSE)</f>
        <v>1</v>
      </c>
      <c r="AI356" s="15"/>
      <c r="AJ356" s="309" t="s">
        <v>125</v>
      </c>
      <c r="AK356" s="309"/>
      <c r="AL356" s="309"/>
      <c r="AM356" s="309"/>
      <c r="AN356" s="309"/>
      <c r="AO356" s="309"/>
      <c r="AP356" s="309"/>
      <c r="AQ356" s="309"/>
      <c r="AR356" s="309"/>
      <c r="AS356" s="15"/>
      <c r="AT356" s="310" t="s">
        <v>50</v>
      </c>
      <c r="AU356" s="310"/>
      <c r="AW356" s="33">
        <f>VLOOKUP(AT356,Liste!A:B,2,FALSE)</f>
        <v>0</v>
      </c>
    </row>
    <row r="357" spans="2:50" s="20" customFormat="1" ht="9" customHeight="1" x14ac:dyDescent="0.3">
      <c r="B357" s="15"/>
      <c r="C357" s="15"/>
      <c r="D357" s="309"/>
      <c r="E357" s="309"/>
      <c r="F357" s="309"/>
      <c r="G357" s="309"/>
      <c r="H357" s="309"/>
      <c r="I357" s="309"/>
      <c r="J357" s="309"/>
      <c r="K357" s="309"/>
      <c r="L357" s="309"/>
      <c r="M357" s="15"/>
      <c r="N357" s="310"/>
      <c r="O357" s="310"/>
      <c r="R357" s="32"/>
      <c r="S357" s="15"/>
      <c r="T357" s="312"/>
      <c r="U357" s="312"/>
      <c r="V357" s="312"/>
      <c r="W357" s="312"/>
      <c r="X357" s="312"/>
      <c r="Y357" s="312"/>
      <c r="Z357" s="312"/>
      <c r="AA357" s="312"/>
      <c r="AB357" s="312"/>
      <c r="AC357" s="15"/>
      <c r="AD357" s="310"/>
      <c r="AE357" s="310"/>
      <c r="AH357" s="32"/>
      <c r="AI357" s="15"/>
      <c r="AJ357" s="309"/>
      <c r="AK357" s="309"/>
      <c r="AL357" s="309"/>
      <c r="AM357" s="309"/>
      <c r="AN357" s="309"/>
      <c r="AO357" s="309"/>
      <c r="AP357" s="309"/>
      <c r="AQ357" s="309"/>
      <c r="AR357" s="309"/>
      <c r="AS357" s="15"/>
      <c r="AT357" s="310"/>
      <c r="AU357" s="310"/>
      <c r="AW357" s="32"/>
    </row>
    <row r="359" spans="2:50" s="20" customFormat="1" ht="9" customHeight="1" x14ac:dyDescent="0.3">
      <c r="B359" s="15"/>
      <c r="C359" s="15"/>
      <c r="D359" s="309" t="s">
        <v>116</v>
      </c>
      <c r="E359" s="309"/>
      <c r="F359" s="309"/>
      <c r="G359" s="309"/>
      <c r="H359" s="309"/>
      <c r="I359" s="309"/>
      <c r="J359" s="309"/>
      <c r="K359" s="309"/>
      <c r="L359" s="309"/>
      <c r="M359" s="15"/>
      <c r="N359" s="310" t="s">
        <v>50</v>
      </c>
      <c r="O359" s="310"/>
      <c r="R359" s="33">
        <f>VLOOKUP(N359,Liste!A:B,2,FALSE)</f>
        <v>0</v>
      </c>
      <c r="S359" s="15"/>
      <c r="T359" s="309" t="s">
        <v>115</v>
      </c>
      <c r="U359" s="309"/>
      <c r="V359" s="309"/>
      <c r="W359" s="309"/>
      <c r="X359" s="309"/>
      <c r="Y359" s="309"/>
      <c r="Z359" s="309"/>
      <c r="AA359" s="309"/>
      <c r="AB359" s="309"/>
      <c r="AC359" s="15"/>
      <c r="AD359" s="310" t="s">
        <v>49</v>
      </c>
      <c r="AE359" s="310"/>
      <c r="AH359" s="33">
        <f>VLOOKUP(AD359,Liste!A:B,2,FALSE)</f>
        <v>1</v>
      </c>
      <c r="AI359" s="15"/>
      <c r="AJ359" s="309" t="s">
        <v>118</v>
      </c>
      <c r="AK359" s="309"/>
      <c r="AL359" s="309"/>
      <c r="AM359" s="309"/>
      <c r="AN359" s="309"/>
      <c r="AO359" s="309"/>
      <c r="AP359" s="309"/>
      <c r="AQ359" s="309"/>
      <c r="AR359" s="309"/>
      <c r="AS359" s="15"/>
      <c r="AT359" s="310" t="s">
        <v>50</v>
      </c>
      <c r="AU359" s="310"/>
      <c r="AW359" s="33">
        <f>VLOOKUP(AT359,Liste!A:B,2,FALSE)</f>
        <v>0</v>
      </c>
    </row>
    <row r="360" spans="2:50" s="20" customFormat="1" ht="9" customHeight="1" x14ac:dyDescent="0.3">
      <c r="B360" s="15"/>
      <c r="C360" s="15"/>
      <c r="D360" s="309"/>
      <c r="E360" s="309"/>
      <c r="F360" s="309"/>
      <c r="G360" s="309"/>
      <c r="H360" s="309"/>
      <c r="I360" s="309"/>
      <c r="J360" s="309"/>
      <c r="K360" s="309"/>
      <c r="L360" s="309"/>
      <c r="M360" s="15"/>
      <c r="N360" s="310"/>
      <c r="O360" s="310"/>
      <c r="R360" s="32"/>
      <c r="S360" s="15"/>
      <c r="T360" s="309"/>
      <c r="U360" s="309"/>
      <c r="V360" s="309"/>
      <c r="W360" s="309"/>
      <c r="X360" s="309"/>
      <c r="Y360" s="309"/>
      <c r="Z360" s="309"/>
      <c r="AA360" s="309"/>
      <c r="AB360" s="309"/>
      <c r="AC360" s="15"/>
      <c r="AD360" s="310"/>
      <c r="AE360" s="310"/>
      <c r="AH360" s="32"/>
      <c r="AI360" s="15"/>
      <c r="AJ360" s="309"/>
      <c r="AK360" s="309"/>
      <c r="AL360" s="309"/>
      <c r="AM360" s="309"/>
      <c r="AN360" s="309"/>
      <c r="AO360" s="309"/>
      <c r="AP360" s="309"/>
      <c r="AQ360" s="309"/>
      <c r="AR360" s="309"/>
      <c r="AS360" s="15"/>
      <c r="AT360" s="310"/>
      <c r="AU360" s="310"/>
      <c r="AW360" s="32"/>
    </row>
    <row r="362" spans="2:50" s="20" customFormat="1" ht="9" customHeight="1" x14ac:dyDescent="0.3">
      <c r="B362" s="15"/>
      <c r="C362" s="15"/>
      <c r="D362" s="309" t="s">
        <v>113</v>
      </c>
      <c r="E362" s="309"/>
      <c r="F362" s="309"/>
      <c r="G362" s="309"/>
      <c r="H362" s="309"/>
      <c r="I362" s="309"/>
      <c r="J362" s="309"/>
      <c r="K362" s="309"/>
      <c r="L362" s="309"/>
      <c r="M362" s="15"/>
      <c r="N362" s="311" t="s">
        <v>114</v>
      </c>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W362" s="33"/>
    </row>
    <row r="363" spans="2:50" s="20" customFormat="1" ht="9" customHeight="1" x14ac:dyDescent="0.3">
      <c r="B363" s="15"/>
      <c r="C363" s="15"/>
      <c r="D363" s="309"/>
      <c r="E363" s="309"/>
      <c r="F363" s="309"/>
      <c r="G363" s="309"/>
      <c r="H363" s="309"/>
      <c r="I363" s="309"/>
      <c r="J363" s="309"/>
      <c r="K363" s="309"/>
      <c r="L363" s="309"/>
      <c r="M363" s="15"/>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W363" s="32"/>
    </row>
    <row r="364" spans="2:50" ht="9" customHeight="1" x14ac:dyDescent="0.3">
      <c r="N364" s="311"/>
      <c r="O364" s="311"/>
      <c r="P364" s="311"/>
      <c r="Q364" s="311"/>
      <c r="R364" s="311"/>
      <c r="S364" s="311"/>
      <c r="T364" s="311"/>
      <c r="U364" s="311"/>
      <c r="V364" s="311"/>
      <c r="W364" s="31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c r="AS364" s="311"/>
      <c r="AT364" s="311"/>
      <c r="AU364" s="311"/>
    </row>
    <row r="365" spans="2:50" ht="9" customHeight="1" x14ac:dyDescent="0.3">
      <c r="N365" s="311"/>
      <c r="O365" s="311"/>
      <c r="P365" s="311"/>
      <c r="Q365" s="311"/>
      <c r="R365" s="311"/>
      <c r="S365" s="311"/>
      <c r="T365" s="311"/>
      <c r="U365" s="311"/>
      <c r="V365" s="311"/>
      <c r="W365" s="31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c r="AS365" s="311"/>
      <c r="AT365" s="311"/>
      <c r="AU365" s="311"/>
    </row>
    <row r="367" spans="2:50" ht="9" customHeight="1" x14ac:dyDescent="0.3">
      <c r="B367" s="258" t="s">
        <v>53</v>
      </c>
      <c r="C367" s="258"/>
      <c r="D367" s="259" t="s">
        <v>121</v>
      </c>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59"/>
      <c r="AE367" s="259"/>
      <c r="AF367" s="259"/>
      <c r="AG367" s="259"/>
      <c r="AH367" s="259"/>
      <c r="AI367" s="259"/>
      <c r="AJ367" s="259"/>
      <c r="AK367" s="259"/>
      <c r="AL367" s="259"/>
      <c r="AM367" s="259"/>
      <c r="AN367" s="259"/>
      <c r="AO367" s="259"/>
      <c r="AP367" s="259"/>
      <c r="AQ367" s="259"/>
      <c r="AR367" s="259"/>
      <c r="AS367" s="259"/>
      <c r="AT367" s="259"/>
      <c r="AU367" s="259"/>
      <c r="AV367" s="259"/>
      <c r="AW367" s="59"/>
      <c r="AX367" s="43"/>
    </row>
    <row r="368" spans="2:50" ht="9" customHeight="1" x14ac:dyDescent="0.3">
      <c r="B368" s="258"/>
      <c r="C368" s="258"/>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59"/>
      <c r="AE368" s="259"/>
      <c r="AF368" s="259"/>
      <c r="AG368" s="259"/>
      <c r="AH368" s="259"/>
      <c r="AI368" s="259"/>
      <c r="AJ368" s="259"/>
      <c r="AK368" s="259"/>
      <c r="AL368" s="259"/>
      <c r="AM368" s="259"/>
      <c r="AN368" s="259"/>
      <c r="AO368" s="259"/>
      <c r="AP368" s="259"/>
      <c r="AQ368" s="259"/>
      <c r="AR368" s="259"/>
      <c r="AS368" s="259"/>
      <c r="AT368" s="259"/>
      <c r="AU368" s="259"/>
      <c r="AV368" s="259"/>
      <c r="AW368" s="59"/>
      <c r="AX368" s="43"/>
    </row>
    <row r="369" spans="2:50" s="20" customFormat="1" ht="9" customHeight="1" x14ac:dyDescent="0.3">
      <c r="B369" s="15"/>
      <c r="C369" s="15"/>
      <c r="D369" s="309" t="s">
        <v>29</v>
      </c>
      <c r="E369" s="309"/>
      <c r="F369" s="309"/>
      <c r="G369" s="309"/>
      <c r="H369" s="309"/>
      <c r="I369" s="309"/>
      <c r="J369" s="309"/>
      <c r="K369" s="309"/>
      <c r="L369" s="309"/>
      <c r="M369" s="15"/>
      <c r="N369" s="310" t="s">
        <v>49</v>
      </c>
      <c r="O369" s="310"/>
      <c r="R369" s="33">
        <f>VLOOKUP(N369,Liste!A:B,2,FALSE)</f>
        <v>1</v>
      </c>
      <c r="S369" s="15"/>
      <c r="T369" s="309" t="s">
        <v>122</v>
      </c>
      <c r="U369" s="309"/>
      <c r="V369" s="309"/>
      <c r="W369" s="309"/>
      <c r="X369" s="309"/>
      <c r="Y369" s="309"/>
      <c r="Z369" s="309"/>
      <c r="AA369" s="309"/>
      <c r="AB369" s="309"/>
      <c r="AC369" s="15"/>
      <c r="AD369" s="310" t="s">
        <v>49</v>
      </c>
      <c r="AE369" s="310"/>
      <c r="AH369" s="33">
        <f>VLOOKUP(AD369,Liste!A:B,2,FALSE)</f>
        <v>1</v>
      </c>
      <c r="AI369" s="15"/>
      <c r="AJ369" s="309" t="s">
        <v>31</v>
      </c>
      <c r="AK369" s="309"/>
      <c r="AL369" s="309"/>
      <c r="AM369" s="309"/>
      <c r="AN369" s="309"/>
      <c r="AO369" s="309"/>
      <c r="AP369" s="309"/>
      <c r="AQ369" s="309"/>
      <c r="AR369" s="309"/>
      <c r="AS369" s="15"/>
      <c r="AT369" s="310" t="s">
        <v>49</v>
      </c>
      <c r="AU369" s="310"/>
      <c r="AW369" s="33">
        <f>VLOOKUP(AT369,Liste!A:B,2,FALSE)</f>
        <v>1</v>
      </c>
    </row>
    <row r="370" spans="2:50" s="20" customFormat="1" ht="9" customHeight="1" x14ac:dyDescent="0.3">
      <c r="B370" s="15"/>
      <c r="C370" s="15"/>
      <c r="D370" s="309"/>
      <c r="E370" s="309"/>
      <c r="F370" s="309"/>
      <c r="G370" s="309"/>
      <c r="H370" s="309"/>
      <c r="I370" s="309"/>
      <c r="J370" s="309"/>
      <c r="K370" s="309"/>
      <c r="L370" s="309"/>
      <c r="M370" s="15"/>
      <c r="N370" s="310"/>
      <c r="O370" s="310"/>
      <c r="R370" s="32"/>
      <c r="S370" s="15"/>
      <c r="T370" s="309"/>
      <c r="U370" s="309"/>
      <c r="V370" s="309"/>
      <c r="W370" s="309"/>
      <c r="X370" s="309"/>
      <c r="Y370" s="309"/>
      <c r="Z370" s="309"/>
      <c r="AA370" s="309"/>
      <c r="AB370" s="309"/>
      <c r="AC370" s="15"/>
      <c r="AD370" s="310"/>
      <c r="AE370" s="310"/>
      <c r="AH370" s="32"/>
      <c r="AI370" s="15"/>
      <c r="AJ370" s="309"/>
      <c r="AK370" s="309"/>
      <c r="AL370" s="309"/>
      <c r="AM370" s="309"/>
      <c r="AN370" s="309"/>
      <c r="AO370" s="309"/>
      <c r="AP370" s="309"/>
      <c r="AQ370" s="309"/>
      <c r="AR370" s="309"/>
      <c r="AS370" s="15"/>
      <c r="AT370" s="310"/>
      <c r="AU370" s="310"/>
      <c r="AW370" s="32"/>
    </row>
    <row r="373" spans="2:50" ht="9" customHeight="1" x14ac:dyDescent="0.3">
      <c r="B373" s="258" t="s">
        <v>53</v>
      </c>
      <c r="C373" s="258"/>
      <c r="D373" s="259" t="s">
        <v>119</v>
      </c>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59"/>
      <c r="AE373" s="259"/>
      <c r="AF373" s="259"/>
      <c r="AG373" s="259"/>
      <c r="AH373" s="259"/>
      <c r="AI373" s="259"/>
      <c r="AJ373" s="259"/>
      <c r="AK373" s="259"/>
      <c r="AL373" s="259"/>
      <c r="AM373" s="259"/>
      <c r="AN373" s="259"/>
      <c r="AO373" s="259"/>
      <c r="AP373" s="259"/>
      <c r="AQ373" s="259"/>
      <c r="AR373" s="259"/>
      <c r="AS373" s="259"/>
      <c r="AT373" s="259"/>
      <c r="AU373" s="259"/>
      <c r="AV373" s="259"/>
      <c r="AW373" s="59"/>
      <c r="AX373" s="43"/>
    </row>
    <row r="374" spans="2:50" ht="9" customHeight="1" x14ac:dyDescent="0.3">
      <c r="B374" s="258"/>
      <c r="C374" s="258"/>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59"/>
      <c r="AE374" s="259"/>
      <c r="AF374" s="259"/>
      <c r="AG374" s="259"/>
      <c r="AH374" s="259"/>
      <c r="AI374" s="259"/>
      <c r="AJ374" s="259"/>
      <c r="AK374" s="259"/>
      <c r="AL374" s="259"/>
      <c r="AM374" s="259"/>
      <c r="AN374" s="259"/>
      <c r="AO374" s="259"/>
      <c r="AP374" s="259"/>
      <c r="AQ374" s="259"/>
      <c r="AR374" s="259"/>
      <c r="AS374" s="259"/>
      <c r="AT374" s="259"/>
      <c r="AU374" s="259"/>
      <c r="AV374" s="259"/>
      <c r="AW374" s="59"/>
      <c r="AX374" s="43"/>
    </row>
    <row r="375" spans="2:50" ht="9" customHeight="1" x14ac:dyDescent="0.3">
      <c r="D375" s="300" t="s">
        <v>120</v>
      </c>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c r="AI375" s="301"/>
      <c r="AJ375" s="301"/>
      <c r="AK375" s="301"/>
      <c r="AL375" s="301"/>
      <c r="AM375" s="301"/>
      <c r="AN375" s="301"/>
      <c r="AO375" s="301"/>
      <c r="AP375" s="301"/>
      <c r="AQ375" s="301"/>
      <c r="AR375" s="301"/>
      <c r="AS375" s="301"/>
      <c r="AT375" s="301"/>
      <c r="AU375" s="301"/>
      <c r="AV375" s="302"/>
    </row>
    <row r="376" spans="2:50" ht="9" customHeight="1" x14ac:dyDescent="0.3">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5"/>
    </row>
    <row r="377" spans="2:50" ht="9" customHeight="1" x14ac:dyDescent="0.3">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5"/>
    </row>
    <row r="378" spans="2:50" ht="9" customHeight="1" x14ac:dyDescent="0.3">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5"/>
    </row>
    <row r="379" spans="2:50" ht="9" customHeight="1" x14ac:dyDescent="0.3">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5"/>
    </row>
    <row r="380" spans="2:50" ht="9" customHeight="1" x14ac:dyDescent="0.3">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5"/>
    </row>
    <row r="381" spans="2:50" ht="9" customHeight="1" x14ac:dyDescent="0.3">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5"/>
    </row>
    <row r="382" spans="2:50" ht="9" customHeight="1" x14ac:dyDescent="0.3">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5"/>
    </row>
    <row r="383" spans="2:50" ht="9" customHeight="1" x14ac:dyDescent="0.3">
      <c r="D383" s="303"/>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5"/>
    </row>
    <row r="384" spans="2:50" ht="9" customHeight="1" x14ac:dyDescent="0.3">
      <c r="D384" s="303"/>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c r="AI384" s="304"/>
      <c r="AJ384" s="304"/>
      <c r="AK384" s="304"/>
      <c r="AL384" s="304"/>
      <c r="AM384" s="304"/>
      <c r="AN384" s="304"/>
      <c r="AO384" s="304"/>
      <c r="AP384" s="304"/>
      <c r="AQ384" s="304"/>
      <c r="AR384" s="304"/>
      <c r="AS384" s="304"/>
      <c r="AT384" s="304"/>
      <c r="AU384" s="304"/>
      <c r="AV384" s="305"/>
    </row>
    <row r="385" spans="2:50" ht="9" customHeight="1" x14ac:dyDescent="0.3">
      <c r="D385" s="303"/>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c r="AI385" s="304"/>
      <c r="AJ385" s="304"/>
      <c r="AK385" s="304"/>
      <c r="AL385" s="304"/>
      <c r="AM385" s="304"/>
      <c r="AN385" s="304"/>
      <c r="AO385" s="304"/>
      <c r="AP385" s="304"/>
      <c r="AQ385" s="304"/>
      <c r="AR385" s="304"/>
      <c r="AS385" s="304"/>
      <c r="AT385" s="304"/>
      <c r="AU385" s="304"/>
      <c r="AV385" s="305"/>
    </row>
    <row r="386" spans="2:50" ht="9" customHeight="1" x14ac:dyDescent="0.3">
      <c r="D386" s="303"/>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c r="AI386" s="304"/>
      <c r="AJ386" s="304"/>
      <c r="AK386" s="304"/>
      <c r="AL386" s="304"/>
      <c r="AM386" s="304"/>
      <c r="AN386" s="304"/>
      <c r="AO386" s="304"/>
      <c r="AP386" s="304"/>
      <c r="AQ386" s="304"/>
      <c r="AR386" s="304"/>
      <c r="AS386" s="304"/>
      <c r="AT386" s="304"/>
      <c r="AU386" s="304"/>
      <c r="AV386" s="305"/>
    </row>
    <row r="387" spans="2:50" ht="9" customHeight="1" x14ac:dyDescent="0.3">
      <c r="D387" s="303"/>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c r="AI387" s="304"/>
      <c r="AJ387" s="304"/>
      <c r="AK387" s="304"/>
      <c r="AL387" s="304"/>
      <c r="AM387" s="304"/>
      <c r="AN387" s="304"/>
      <c r="AO387" s="304"/>
      <c r="AP387" s="304"/>
      <c r="AQ387" s="304"/>
      <c r="AR387" s="304"/>
      <c r="AS387" s="304"/>
      <c r="AT387" s="304"/>
      <c r="AU387" s="304"/>
      <c r="AV387" s="305"/>
    </row>
    <row r="388" spans="2:50" ht="9" customHeight="1" x14ac:dyDescent="0.3">
      <c r="D388" s="303"/>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c r="AI388" s="304"/>
      <c r="AJ388" s="304"/>
      <c r="AK388" s="304"/>
      <c r="AL388" s="304"/>
      <c r="AM388" s="304"/>
      <c r="AN388" s="304"/>
      <c r="AO388" s="304"/>
      <c r="AP388" s="304"/>
      <c r="AQ388" s="304"/>
      <c r="AR388" s="304"/>
      <c r="AS388" s="304"/>
      <c r="AT388" s="304"/>
      <c r="AU388" s="304"/>
      <c r="AV388" s="305"/>
    </row>
    <row r="389" spans="2:50" ht="9" customHeight="1" x14ac:dyDescent="0.3">
      <c r="D389" s="303"/>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c r="AI389" s="304"/>
      <c r="AJ389" s="304"/>
      <c r="AK389" s="304"/>
      <c r="AL389" s="304"/>
      <c r="AM389" s="304"/>
      <c r="AN389" s="304"/>
      <c r="AO389" s="304"/>
      <c r="AP389" s="304"/>
      <c r="AQ389" s="304"/>
      <c r="AR389" s="304"/>
      <c r="AS389" s="304"/>
      <c r="AT389" s="304"/>
      <c r="AU389" s="304"/>
      <c r="AV389" s="305"/>
    </row>
    <row r="390" spans="2:50" ht="9" customHeight="1" x14ac:dyDescent="0.3">
      <c r="D390" s="303"/>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c r="AI390" s="304"/>
      <c r="AJ390" s="304"/>
      <c r="AK390" s="304"/>
      <c r="AL390" s="304"/>
      <c r="AM390" s="304"/>
      <c r="AN390" s="304"/>
      <c r="AO390" s="304"/>
      <c r="AP390" s="304"/>
      <c r="AQ390" s="304"/>
      <c r="AR390" s="304"/>
      <c r="AS390" s="304"/>
      <c r="AT390" s="304"/>
      <c r="AU390" s="304"/>
      <c r="AV390" s="305"/>
    </row>
    <row r="391" spans="2:50" ht="9" customHeight="1" x14ac:dyDescent="0.3">
      <c r="D391" s="303"/>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c r="AI391" s="304"/>
      <c r="AJ391" s="304"/>
      <c r="AK391" s="304"/>
      <c r="AL391" s="304"/>
      <c r="AM391" s="304"/>
      <c r="AN391" s="304"/>
      <c r="AO391" s="304"/>
      <c r="AP391" s="304"/>
      <c r="AQ391" s="304"/>
      <c r="AR391" s="304"/>
      <c r="AS391" s="304"/>
      <c r="AT391" s="304"/>
      <c r="AU391" s="304"/>
      <c r="AV391" s="305"/>
    </row>
    <row r="392" spans="2:50" ht="9" customHeight="1" x14ac:dyDescent="0.3">
      <c r="D392" s="303"/>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c r="AI392" s="304"/>
      <c r="AJ392" s="304"/>
      <c r="AK392" s="304"/>
      <c r="AL392" s="304"/>
      <c r="AM392" s="304"/>
      <c r="AN392" s="304"/>
      <c r="AO392" s="304"/>
      <c r="AP392" s="304"/>
      <c r="AQ392" s="304"/>
      <c r="AR392" s="304"/>
      <c r="AS392" s="304"/>
      <c r="AT392" s="304"/>
      <c r="AU392" s="304"/>
      <c r="AV392" s="305"/>
    </row>
    <row r="393" spans="2:50" ht="9" customHeight="1" x14ac:dyDescent="0.3">
      <c r="D393" s="303"/>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c r="AI393" s="304"/>
      <c r="AJ393" s="304"/>
      <c r="AK393" s="304"/>
      <c r="AL393" s="304"/>
      <c r="AM393" s="304"/>
      <c r="AN393" s="304"/>
      <c r="AO393" s="304"/>
      <c r="AP393" s="304"/>
      <c r="AQ393" s="304"/>
      <c r="AR393" s="304"/>
      <c r="AS393" s="304"/>
      <c r="AT393" s="304"/>
      <c r="AU393" s="304"/>
      <c r="AV393" s="305"/>
    </row>
    <row r="394" spans="2:50" ht="9" customHeight="1" x14ac:dyDescent="0.3">
      <c r="D394" s="306"/>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c r="AJ394" s="307"/>
      <c r="AK394" s="307"/>
      <c r="AL394" s="307"/>
      <c r="AM394" s="307"/>
      <c r="AN394" s="307"/>
      <c r="AO394" s="307"/>
      <c r="AP394" s="307"/>
      <c r="AQ394" s="307"/>
      <c r="AR394" s="307"/>
      <c r="AS394" s="307"/>
      <c r="AT394" s="307"/>
      <c r="AU394" s="307"/>
      <c r="AV394" s="308"/>
    </row>
    <row r="396" spans="2:50" ht="9" customHeight="1" x14ac:dyDescent="0.3">
      <c r="B396" s="258" t="s">
        <v>53</v>
      </c>
      <c r="C396" s="258"/>
      <c r="D396" s="259" t="s">
        <v>126</v>
      </c>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59"/>
      <c r="AX396" s="43"/>
    </row>
    <row r="397" spans="2:50" ht="9" customHeight="1" x14ac:dyDescent="0.3">
      <c r="B397" s="258"/>
      <c r="C397" s="258"/>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59"/>
      <c r="AE397" s="259"/>
      <c r="AF397" s="259"/>
      <c r="AG397" s="259"/>
      <c r="AH397" s="259"/>
      <c r="AI397" s="259"/>
      <c r="AJ397" s="259"/>
      <c r="AK397" s="259"/>
      <c r="AL397" s="259"/>
      <c r="AM397" s="259"/>
      <c r="AN397" s="259"/>
      <c r="AO397" s="259"/>
      <c r="AP397" s="259"/>
      <c r="AQ397" s="259"/>
      <c r="AR397" s="259"/>
      <c r="AS397" s="259"/>
      <c r="AT397" s="259"/>
      <c r="AU397" s="259"/>
      <c r="AV397" s="259"/>
      <c r="AW397" s="59"/>
      <c r="AX397" s="43"/>
    </row>
    <row r="398" spans="2:50" ht="9" customHeight="1" x14ac:dyDescent="0.3">
      <c r="D398" s="300" t="s">
        <v>127</v>
      </c>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c r="AI398" s="301"/>
      <c r="AJ398" s="301"/>
      <c r="AK398" s="301"/>
      <c r="AL398" s="301"/>
      <c r="AM398" s="301"/>
      <c r="AN398" s="301"/>
      <c r="AO398" s="301"/>
      <c r="AP398" s="301"/>
      <c r="AQ398" s="301"/>
      <c r="AR398" s="301"/>
      <c r="AS398" s="301"/>
      <c r="AT398" s="301"/>
      <c r="AU398" s="301"/>
      <c r="AV398" s="302"/>
    </row>
    <row r="399" spans="2:50" ht="9" customHeight="1" x14ac:dyDescent="0.3">
      <c r="D399" s="303"/>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c r="AI399" s="304"/>
      <c r="AJ399" s="304"/>
      <c r="AK399" s="304"/>
      <c r="AL399" s="304"/>
      <c r="AM399" s="304"/>
      <c r="AN399" s="304"/>
      <c r="AO399" s="304"/>
      <c r="AP399" s="304"/>
      <c r="AQ399" s="304"/>
      <c r="AR399" s="304"/>
      <c r="AS399" s="304"/>
      <c r="AT399" s="304"/>
      <c r="AU399" s="304"/>
      <c r="AV399" s="305"/>
    </row>
    <row r="400" spans="2:50" ht="9" customHeight="1" x14ac:dyDescent="0.3">
      <c r="D400" s="303"/>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c r="AI400" s="304"/>
      <c r="AJ400" s="304"/>
      <c r="AK400" s="304"/>
      <c r="AL400" s="304"/>
      <c r="AM400" s="304"/>
      <c r="AN400" s="304"/>
      <c r="AO400" s="304"/>
      <c r="AP400" s="304"/>
      <c r="AQ400" s="304"/>
      <c r="AR400" s="304"/>
      <c r="AS400" s="304"/>
      <c r="AT400" s="304"/>
      <c r="AU400" s="304"/>
      <c r="AV400" s="305"/>
    </row>
    <row r="401" spans="2:50" ht="9" customHeight="1" x14ac:dyDescent="0.3">
      <c r="D401" s="303"/>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c r="AI401" s="304"/>
      <c r="AJ401" s="304"/>
      <c r="AK401" s="304"/>
      <c r="AL401" s="304"/>
      <c r="AM401" s="304"/>
      <c r="AN401" s="304"/>
      <c r="AO401" s="304"/>
      <c r="AP401" s="304"/>
      <c r="AQ401" s="304"/>
      <c r="AR401" s="304"/>
      <c r="AS401" s="304"/>
      <c r="AT401" s="304"/>
      <c r="AU401" s="304"/>
      <c r="AV401" s="305"/>
    </row>
    <row r="402" spans="2:50" ht="9" customHeight="1" x14ac:dyDescent="0.3">
      <c r="D402" s="303"/>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c r="AI402" s="304"/>
      <c r="AJ402" s="304"/>
      <c r="AK402" s="304"/>
      <c r="AL402" s="304"/>
      <c r="AM402" s="304"/>
      <c r="AN402" s="304"/>
      <c r="AO402" s="304"/>
      <c r="AP402" s="304"/>
      <c r="AQ402" s="304"/>
      <c r="AR402" s="304"/>
      <c r="AS402" s="304"/>
      <c r="AT402" s="304"/>
      <c r="AU402" s="304"/>
      <c r="AV402" s="305"/>
    </row>
    <row r="403" spans="2:50" ht="9" customHeight="1" x14ac:dyDescent="0.3">
      <c r="D403" s="303"/>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c r="AI403" s="304"/>
      <c r="AJ403" s="304"/>
      <c r="AK403" s="304"/>
      <c r="AL403" s="304"/>
      <c r="AM403" s="304"/>
      <c r="AN403" s="304"/>
      <c r="AO403" s="304"/>
      <c r="AP403" s="304"/>
      <c r="AQ403" s="304"/>
      <c r="AR403" s="304"/>
      <c r="AS403" s="304"/>
      <c r="AT403" s="304"/>
      <c r="AU403" s="304"/>
      <c r="AV403" s="305"/>
    </row>
    <row r="404" spans="2:50" ht="9" customHeight="1" x14ac:dyDescent="0.3">
      <c r="D404" s="303"/>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c r="AI404" s="304"/>
      <c r="AJ404" s="304"/>
      <c r="AK404" s="304"/>
      <c r="AL404" s="304"/>
      <c r="AM404" s="304"/>
      <c r="AN404" s="304"/>
      <c r="AO404" s="304"/>
      <c r="AP404" s="304"/>
      <c r="AQ404" s="304"/>
      <c r="AR404" s="304"/>
      <c r="AS404" s="304"/>
      <c r="AT404" s="304"/>
      <c r="AU404" s="304"/>
      <c r="AV404" s="305"/>
    </row>
    <row r="405" spans="2:50" ht="9" customHeight="1" x14ac:dyDescent="0.3">
      <c r="D405" s="303"/>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c r="AI405" s="304"/>
      <c r="AJ405" s="304"/>
      <c r="AK405" s="304"/>
      <c r="AL405" s="304"/>
      <c r="AM405" s="304"/>
      <c r="AN405" s="304"/>
      <c r="AO405" s="304"/>
      <c r="AP405" s="304"/>
      <c r="AQ405" s="304"/>
      <c r="AR405" s="304"/>
      <c r="AS405" s="304"/>
      <c r="AT405" s="304"/>
      <c r="AU405" s="304"/>
      <c r="AV405" s="305"/>
    </row>
    <row r="406" spans="2:50" ht="9" customHeight="1" x14ac:dyDescent="0.3">
      <c r="D406" s="303"/>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c r="AI406" s="304"/>
      <c r="AJ406" s="304"/>
      <c r="AK406" s="304"/>
      <c r="AL406" s="304"/>
      <c r="AM406" s="304"/>
      <c r="AN406" s="304"/>
      <c r="AO406" s="304"/>
      <c r="AP406" s="304"/>
      <c r="AQ406" s="304"/>
      <c r="AR406" s="304"/>
      <c r="AS406" s="304"/>
      <c r="AT406" s="304"/>
      <c r="AU406" s="304"/>
      <c r="AV406" s="305"/>
    </row>
    <row r="407" spans="2:50" ht="9" customHeight="1" x14ac:dyDescent="0.3">
      <c r="D407" s="303"/>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c r="AI407" s="304"/>
      <c r="AJ407" s="304"/>
      <c r="AK407" s="304"/>
      <c r="AL407" s="304"/>
      <c r="AM407" s="304"/>
      <c r="AN407" s="304"/>
      <c r="AO407" s="304"/>
      <c r="AP407" s="304"/>
      <c r="AQ407" s="304"/>
      <c r="AR407" s="304"/>
      <c r="AS407" s="304"/>
      <c r="AT407" s="304"/>
      <c r="AU407" s="304"/>
      <c r="AV407" s="305"/>
    </row>
    <row r="408" spans="2:50" ht="9" customHeight="1" x14ac:dyDescent="0.3">
      <c r="D408" s="306"/>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c r="AJ408" s="307"/>
      <c r="AK408" s="307"/>
      <c r="AL408" s="307"/>
      <c r="AM408" s="307"/>
      <c r="AN408" s="307"/>
      <c r="AO408" s="307"/>
      <c r="AP408" s="307"/>
      <c r="AQ408" s="307"/>
      <c r="AR408" s="307"/>
      <c r="AS408" s="307"/>
      <c r="AT408" s="307"/>
      <c r="AU408" s="307"/>
      <c r="AV408" s="308"/>
    </row>
    <row r="410" spans="2:50" ht="9" customHeight="1" x14ac:dyDescent="0.3">
      <c r="B410" s="258" t="s">
        <v>53</v>
      </c>
      <c r="C410" s="258"/>
      <c r="D410" s="259" t="s">
        <v>128</v>
      </c>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59"/>
      <c r="AE410" s="259"/>
      <c r="AF410" s="259"/>
      <c r="AG410" s="259"/>
      <c r="AH410" s="259"/>
      <c r="AI410" s="259"/>
      <c r="AJ410" s="259"/>
      <c r="AK410" s="259"/>
      <c r="AL410" s="259"/>
      <c r="AM410" s="259"/>
      <c r="AN410" s="259"/>
      <c r="AO410" s="259"/>
      <c r="AP410" s="259"/>
      <c r="AQ410" s="259"/>
      <c r="AR410" s="259"/>
      <c r="AS410" s="259"/>
      <c r="AT410" s="259"/>
      <c r="AU410" s="259"/>
      <c r="AV410" s="259"/>
      <c r="AW410" s="59"/>
      <c r="AX410" s="43"/>
    </row>
    <row r="411" spans="2:50" ht="9" customHeight="1" x14ac:dyDescent="0.3">
      <c r="B411" s="258"/>
      <c r="C411" s="258"/>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59"/>
      <c r="AE411" s="259"/>
      <c r="AF411" s="259"/>
      <c r="AG411" s="259"/>
      <c r="AH411" s="259"/>
      <c r="AI411" s="259"/>
      <c r="AJ411" s="259"/>
      <c r="AK411" s="259"/>
      <c r="AL411" s="259"/>
      <c r="AM411" s="259"/>
      <c r="AN411" s="259"/>
      <c r="AO411" s="259"/>
      <c r="AP411" s="259"/>
      <c r="AQ411" s="259"/>
      <c r="AR411" s="259"/>
      <c r="AS411" s="259"/>
      <c r="AT411" s="259"/>
      <c r="AU411" s="259"/>
      <c r="AV411" s="259"/>
      <c r="AW411" s="59"/>
      <c r="AX411" s="43"/>
    </row>
    <row r="412" spans="2:50" ht="9" customHeight="1" x14ac:dyDescent="0.3">
      <c r="D412" s="300" t="s">
        <v>129</v>
      </c>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c r="AI412" s="301"/>
      <c r="AJ412" s="301"/>
      <c r="AK412" s="301"/>
      <c r="AL412" s="301"/>
      <c r="AM412" s="301"/>
      <c r="AN412" s="301"/>
      <c r="AO412" s="301"/>
      <c r="AP412" s="301"/>
      <c r="AQ412" s="301"/>
      <c r="AR412" s="301"/>
      <c r="AS412" s="301"/>
      <c r="AT412" s="301"/>
      <c r="AU412" s="301"/>
      <c r="AV412" s="302"/>
    </row>
    <row r="413" spans="2:50" ht="9" customHeight="1" x14ac:dyDescent="0.3">
      <c r="D413" s="303"/>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c r="AI413" s="304"/>
      <c r="AJ413" s="304"/>
      <c r="AK413" s="304"/>
      <c r="AL413" s="304"/>
      <c r="AM413" s="304"/>
      <c r="AN413" s="304"/>
      <c r="AO413" s="304"/>
      <c r="AP413" s="304"/>
      <c r="AQ413" s="304"/>
      <c r="AR413" s="304"/>
      <c r="AS413" s="304"/>
      <c r="AT413" s="304"/>
      <c r="AU413" s="304"/>
      <c r="AV413" s="305"/>
    </row>
    <row r="414" spans="2:50" ht="9" customHeight="1" x14ac:dyDescent="0.3">
      <c r="D414" s="303"/>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c r="AI414" s="304"/>
      <c r="AJ414" s="304"/>
      <c r="AK414" s="304"/>
      <c r="AL414" s="304"/>
      <c r="AM414" s="304"/>
      <c r="AN414" s="304"/>
      <c r="AO414" s="304"/>
      <c r="AP414" s="304"/>
      <c r="AQ414" s="304"/>
      <c r="AR414" s="304"/>
      <c r="AS414" s="304"/>
      <c r="AT414" s="304"/>
      <c r="AU414" s="304"/>
      <c r="AV414" s="305"/>
    </row>
    <row r="415" spans="2:50" ht="9" customHeight="1" x14ac:dyDescent="0.3">
      <c r="D415" s="303"/>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c r="AI415" s="304"/>
      <c r="AJ415" s="304"/>
      <c r="AK415" s="304"/>
      <c r="AL415" s="304"/>
      <c r="AM415" s="304"/>
      <c r="AN415" s="304"/>
      <c r="AO415" s="304"/>
      <c r="AP415" s="304"/>
      <c r="AQ415" s="304"/>
      <c r="AR415" s="304"/>
      <c r="AS415" s="304"/>
      <c r="AT415" s="304"/>
      <c r="AU415" s="304"/>
      <c r="AV415" s="305"/>
    </row>
    <row r="416" spans="2:50" ht="9" customHeight="1" x14ac:dyDescent="0.3">
      <c r="D416" s="303"/>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c r="AI416" s="304"/>
      <c r="AJ416" s="304"/>
      <c r="AK416" s="304"/>
      <c r="AL416" s="304"/>
      <c r="AM416" s="304"/>
      <c r="AN416" s="304"/>
      <c r="AO416" s="304"/>
      <c r="AP416" s="304"/>
      <c r="AQ416" s="304"/>
      <c r="AR416" s="304"/>
      <c r="AS416" s="304"/>
      <c r="AT416" s="304"/>
      <c r="AU416" s="304"/>
      <c r="AV416" s="305"/>
    </row>
    <row r="417" spans="1:50" ht="9" customHeight="1" x14ac:dyDescent="0.3">
      <c r="D417" s="303"/>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c r="AI417" s="304"/>
      <c r="AJ417" s="304"/>
      <c r="AK417" s="304"/>
      <c r="AL417" s="304"/>
      <c r="AM417" s="304"/>
      <c r="AN417" s="304"/>
      <c r="AO417" s="304"/>
      <c r="AP417" s="304"/>
      <c r="AQ417" s="304"/>
      <c r="AR417" s="304"/>
      <c r="AS417" s="304"/>
      <c r="AT417" s="304"/>
      <c r="AU417" s="304"/>
      <c r="AV417" s="305"/>
    </row>
    <row r="418" spans="1:50" ht="9" customHeight="1" x14ac:dyDescent="0.3">
      <c r="D418" s="303"/>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c r="AI418" s="304"/>
      <c r="AJ418" s="304"/>
      <c r="AK418" s="304"/>
      <c r="AL418" s="304"/>
      <c r="AM418" s="304"/>
      <c r="AN418" s="304"/>
      <c r="AO418" s="304"/>
      <c r="AP418" s="304"/>
      <c r="AQ418" s="304"/>
      <c r="AR418" s="304"/>
      <c r="AS418" s="304"/>
      <c r="AT418" s="304"/>
      <c r="AU418" s="304"/>
      <c r="AV418" s="305"/>
    </row>
    <row r="419" spans="1:50" ht="9" customHeight="1" x14ac:dyDescent="0.3">
      <c r="D419" s="306"/>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c r="AJ419" s="307"/>
      <c r="AK419" s="307"/>
      <c r="AL419" s="307"/>
      <c r="AM419" s="307"/>
      <c r="AN419" s="307"/>
      <c r="AO419" s="307"/>
      <c r="AP419" s="307"/>
      <c r="AQ419" s="307"/>
      <c r="AR419" s="307"/>
      <c r="AS419" s="307"/>
      <c r="AT419" s="307"/>
      <c r="AU419" s="307"/>
      <c r="AV419" s="308"/>
    </row>
    <row r="421" spans="1:50" ht="9" customHeight="1" x14ac:dyDescent="0.3">
      <c r="A421" s="298" t="str">
        <f>$L$94</f>
        <v>Le développement des actions collectives de prévention de la perte d'autonomie de l'ASEPT Bretagne dans le Morbihan</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298"/>
      <c r="AF421" s="298"/>
      <c r="AG421" s="298"/>
      <c r="AH421" s="298"/>
      <c r="AI421" s="298"/>
      <c r="AJ421" s="298"/>
      <c r="AK421" s="298"/>
      <c r="AL421" s="298"/>
      <c r="AM421" s="298"/>
      <c r="AN421" s="298"/>
      <c r="AO421" s="298"/>
      <c r="AP421" s="298"/>
      <c r="AQ421" s="298"/>
      <c r="AR421" s="298"/>
      <c r="AS421" s="298"/>
      <c r="AT421" s="298"/>
      <c r="AU421" s="298"/>
    </row>
    <row r="422" spans="1:50" ht="9" customHeight="1" x14ac:dyDescent="0.3">
      <c r="A422" s="298"/>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298"/>
      <c r="AF422" s="298"/>
      <c r="AG422" s="298"/>
      <c r="AH422" s="298"/>
      <c r="AI422" s="298"/>
      <c r="AJ422" s="298"/>
      <c r="AK422" s="298"/>
      <c r="AL422" s="298"/>
      <c r="AM422" s="298"/>
      <c r="AN422" s="298"/>
      <c r="AO422" s="298"/>
      <c r="AP422" s="298"/>
      <c r="AQ422" s="298"/>
      <c r="AR422" s="298"/>
      <c r="AS422" s="298"/>
      <c r="AT422" s="298"/>
      <c r="AU422" s="298"/>
    </row>
    <row r="423" spans="1:50" ht="9" customHeight="1" x14ac:dyDescent="0.3">
      <c r="A423" s="298"/>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c r="AN423" s="298"/>
      <c r="AO423" s="298"/>
      <c r="AP423" s="298"/>
      <c r="AQ423" s="298"/>
      <c r="AR423" s="298"/>
      <c r="AS423" s="298"/>
      <c r="AT423" s="298"/>
      <c r="AU423" s="298"/>
    </row>
    <row r="424" spans="1:50" ht="9" customHeight="1" x14ac:dyDescent="0.3">
      <c r="D424" s="48"/>
      <c r="E424" s="48"/>
      <c r="F424" s="48"/>
      <c r="G424" s="48"/>
      <c r="H424" s="48"/>
      <c r="I424" s="48"/>
      <c r="J424" s="48"/>
      <c r="K424" s="48"/>
      <c r="L424" s="48"/>
      <c r="M424" s="48"/>
      <c r="N424" s="48"/>
      <c r="O424" s="48"/>
      <c r="P424" s="48"/>
      <c r="Q424" s="48"/>
      <c r="R424" s="55"/>
      <c r="S424" s="48"/>
      <c r="T424" s="48"/>
      <c r="U424" s="48"/>
      <c r="V424" s="48"/>
      <c r="W424" s="48"/>
      <c r="X424" s="48"/>
      <c r="Y424" s="48"/>
      <c r="Z424" s="48"/>
      <c r="AA424" s="48"/>
      <c r="AB424" s="48"/>
      <c r="AC424" s="48"/>
      <c r="AD424" s="48"/>
      <c r="AE424" s="48"/>
      <c r="AF424" s="48"/>
      <c r="AG424" s="48"/>
      <c r="AH424" s="55"/>
      <c r="AI424" s="48"/>
      <c r="AJ424" s="48"/>
      <c r="AK424" s="48"/>
      <c r="AL424" s="48"/>
      <c r="AM424" s="48"/>
      <c r="AN424" s="48"/>
      <c r="AO424" s="48"/>
      <c r="AP424" s="48"/>
      <c r="AQ424" s="48"/>
      <c r="AR424" s="48"/>
      <c r="AS424" s="48"/>
      <c r="AT424" s="48"/>
      <c r="AU424" s="48"/>
    </row>
    <row r="425" spans="1:50" ht="9" customHeight="1" x14ac:dyDescent="0.3">
      <c r="D425" s="299" t="s">
        <v>103</v>
      </c>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row>
    <row r="426" spans="1:50" ht="9" customHeight="1" x14ac:dyDescent="0.3">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299"/>
      <c r="AE426" s="299"/>
      <c r="AF426" s="299"/>
      <c r="AG426" s="299"/>
      <c r="AH426" s="299"/>
      <c r="AI426" s="299"/>
      <c r="AJ426" s="299"/>
      <c r="AK426" s="299"/>
      <c r="AL426" s="299"/>
      <c r="AM426" s="299"/>
      <c r="AN426" s="299"/>
      <c r="AO426" s="299"/>
      <c r="AP426" s="299"/>
      <c r="AQ426" s="299"/>
      <c r="AR426" s="299"/>
      <c r="AS426" s="299"/>
      <c r="AT426" s="299"/>
      <c r="AU426" s="299"/>
    </row>
    <row r="428" spans="1:50" ht="9" customHeight="1" x14ac:dyDescent="0.3">
      <c r="B428" s="258" t="s">
        <v>53</v>
      </c>
      <c r="C428" s="258"/>
      <c r="D428" s="259" t="s">
        <v>164</v>
      </c>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59"/>
      <c r="AE428" s="259"/>
      <c r="AF428" s="259"/>
      <c r="AG428" s="259"/>
      <c r="AH428" s="259"/>
      <c r="AI428" s="259"/>
      <c r="AJ428" s="259"/>
      <c r="AK428" s="259"/>
      <c r="AL428" s="259"/>
      <c r="AM428" s="259"/>
      <c r="AN428" s="259"/>
      <c r="AO428" s="259"/>
      <c r="AP428" s="259"/>
      <c r="AQ428" s="259"/>
      <c r="AR428" s="259"/>
      <c r="AS428" s="259"/>
      <c r="AT428" s="259"/>
      <c r="AU428" s="259"/>
      <c r="AV428" s="259"/>
      <c r="AW428" s="59"/>
      <c r="AX428" s="43"/>
    </row>
    <row r="429" spans="1:50" ht="9" customHeight="1" x14ac:dyDescent="0.3">
      <c r="B429" s="258"/>
      <c r="C429" s="258"/>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59"/>
      <c r="AE429" s="259"/>
      <c r="AF429" s="259"/>
      <c r="AG429" s="259"/>
      <c r="AH429" s="259"/>
      <c r="AI429" s="259"/>
      <c r="AJ429" s="259"/>
      <c r="AK429" s="259"/>
      <c r="AL429" s="259"/>
      <c r="AM429" s="259"/>
      <c r="AN429" s="259"/>
      <c r="AO429" s="259"/>
      <c r="AP429" s="259"/>
      <c r="AQ429" s="259"/>
      <c r="AR429" s="259"/>
      <c r="AS429" s="259"/>
      <c r="AT429" s="259"/>
      <c r="AU429" s="259"/>
      <c r="AV429" s="259"/>
      <c r="AW429" s="59"/>
      <c r="AX429" s="43"/>
    </row>
    <row r="430" spans="1:50" ht="9" customHeight="1" x14ac:dyDescent="0.3">
      <c r="B430" s="4"/>
      <c r="C430" s="4"/>
      <c r="D430" s="4"/>
      <c r="E430" s="4"/>
      <c r="F430" s="4"/>
      <c r="G430" s="4"/>
      <c r="H430" s="4"/>
      <c r="I430" s="4"/>
      <c r="J430" s="4"/>
      <c r="R430" s="4"/>
      <c r="AH430" s="4"/>
    </row>
    <row r="431" spans="1:50" ht="9" customHeight="1" x14ac:dyDescent="0.3">
      <c r="B431" s="4"/>
      <c r="C431" s="4"/>
      <c r="D431" s="4"/>
      <c r="E431" s="4"/>
      <c r="F431" s="4"/>
      <c r="G431" s="4"/>
      <c r="H431" s="4"/>
      <c r="I431" s="4"/>
      <c r="J431" s="4"/>
      <c r="R431" s="4"/>
      <c r="AH431" s="4"/>
    </row>
    <row r="432" spans="1:50" ht="9" customHeight="1" x14ac:dyDescent="0.3">
      <c r="B432" s="4"/>
      <c r="C432" s="4"/>
      <c r="D432" s="4"/>
      <c r="E432" s="4"/>
      <c r="F432" s="4"/>
      <c r="G432" s="4"/>
      <c r="H432" s="4"/>
      <c r="I432" s="4"/>
      <c r="J432" s="4"/>
      <c r="R432" s="4"/>
      <c r="AH432" s="4"/>
    </row>
    <row r="433" spans="2:34" ht="9" customHeight="1" x14ac:dyDescent="0.3">
      <c r="B433" s="4"/>
      <c r="C433" s="4"/>
      <c r="D433" s="4"/>
      <c r="E433" s="4"/>
      <c r="F433" s="4"/>
      <c r="G433" s="4"/>
      <c r="H433" s="4"/>
      <c r="I433" s="4"/>
      <c r="J433" s="4"/>
      <c r="R433" s="4"/>
      <c r="AH433" s="4"/>
    </row>
    <row r="434" spans="2:34" ht="9" customHeight="1" x14ac:dyDescent="0.3">
      <c r="B434" s="4"/>
      <c r="C434" s="4"/>
      <c r="D434" s="4"/>
      <c r="E434" s="4"/>
      <c r="F434" s="4"/>
      <c r="G434" s="4"/>
      <c r="H434" s="4"/>
      <c r="I434" s="4"/>
      <c r="J434" s="4"/>
      <c r="R434" s="4"/>
      <c r="AH434" s="4"/>
    </row>
    <row r="435" spans="2:34" ht="9" customHeight="1" x14ac:dyDescent="0.3">
      <c r="B435" s="4"/>
      <c r="C435" s="4"/>
      <c r="D435" s="4"/>
      <c r="E435" s="4"/>
      <c r="F435" s="4"/>
      <c r="G435" s="4"/>
      <c r="H435" s="4"/>
      <c r="I435" s="4"/>
      <c r="J435" s="4"/>
      <c r="R435" s="4"/>
      <c r="AH435" s="4"/>
    </row>
    <row r="436" spans="2:34" ht="9" customHeight="1" x14ac:dyDescent="0.3">
      <c r="B436" s="4"/>
      <c r="C436" s="4"/>
      <c r="D436" s="4"/>
      <c r="E436" s="4"/>
      <c r="F436" s="4"/>
      <c r="G436" s="4"/>
      <c r="H436" s="4"/>
      <c r="I436" s="4"/>
      <c r="J436" s="4"/>
      <c r="R436" s="4"/>
      <c r="AH436" s="4"/>
    </row>
    <row r="437" spans="2:34" ht="9" customHeight="1" x14ac:dyDescent="0.3">
      <c r="B437" s="4"/>
      <c r="C437" s="4"/>
      <c r="D437" s="4"/>
      <c r="E437" s="4"/>
      <c r="F437" s="4"/>
      <c r="G437" s="4"/>
      <c r="H437" s="4"/>
      <c r="I437" s="4"/>
      <c r="J437" s="4"/>
      <c r="R437" s="4"/>
      <c r="AH437" s="4"/>
    </row>
    <row r="438" spans="2:34" ht="9" customHeight="1" x14ac:dyDescent="0.3">
      <c r="B438" s="4"/>
      <c r="C438" s="4"/>
      <c r="D438" s="4"/>
      <c r="E438" s="4"/>
      <c r="F438" s="4"/>
      <c r="G438" s="4"/>
      <c r="H438" s="4"/>
      <c r="I438" s="4"/>
      <c r="J438" s="4"/>
      <c r="R438" s="4"/>
      <c r="AH438" s="4"/>
    </row>
    <row r="439" spans="2:34" ht="9" customHeight="1" x14ac:dyDescent="0.3">
      <c r="B439" s="4"/>
      <c r="C439" s="4"/>
      <c r="D439" s="4"/>
      <c r="E439" s="4"/>
      <c r="F439" s="4"/>
      <c r="G439" s="4"/>
      <c r="H439" s="4"/>
      <c r="I439" s="4"/>
      <c r="J439" s="4"/>
      <c r="R439" s="4"/>
      <c r="AH439" s="4"/>
    </row>
    <row r="440" spans="2:34" ht="9" customHeight="1" x14ac:dyDescent="0.3">
      <c r="B440" s="4"/>
      <c r="C440" s="4"/>
      <c r="D440" s="4"/>
      <c r="E440" s="4"/>
      <c r="F440" s="4"/>
      <c r="G440" s="4"/>
      <c r="H440" s="4"/>
      <c r="I440" s="4"/>
      <c r="J440" s="4"/>
      <c r="R440" s="4"/>
      <c r="AH440" s="4"/>
    </row>
    <row r="441" spans="2:34" ht="9" customHeight="1" x14ac:dyDescent="0.3">
      <c r="B441" s="4"/>
      <c r="C441" s="4"/>
      <c r="D441" s="4"/>
      <c r="E441" s="4"/>
      <c r="F441" s="4"/>
      <c r="G441" s="4"/>
      <c r="H441" s="4"/>
      <c r="I441" s="4"/>
      <c r="J441" s="4"/>
      <c r="R441" s="4"/>
      <c r="AH441" s="4"/>
    </row>
    <row r="442" spans="2:34" ht="9" customHeight="1" x14ac:dyDescent="0.3">
      <c r="B442" s="4"/>
      <c r="C442" s="4"/>
      <c r="D442" s="4"/>
      <c r="E442" s="4"/>
      <c r="F442" s="4"/>
      <c r="G442" s="4"/>
      <c r="H442" s="4"/>
      <c r="I442" s="4"/>
      <c r="J442" s="4"/>
      <c r="R442" s="4"/>
      <c r="AH442" s="4"/>
    </row>
    <row r="443" spans="2:34" ht="9" customHeight="1" x14ac:dyDescent="0.3">
      <c r="B443" s="4"/>
      <c r="C443" s="4"/>
      <c r="D443" s="4"/>
      <c r="E443" s="4"/>
      <c r="F443" s="4"/>
      <c r="G443" s="4"/>
      <c r="H443" s="4"/>
      <c r="I443" s="4"/>
      <c r="J443" s="4"/>
      <c r="R443" s="4"/>
      <c r="AH443" s="4"/>
    </row>
    <row r="444" spans="2:34" ht="9" customHeight="1" x14ac:dyDescent="0.3">
      <c r="B444" s="4"/>
      <c r="C444" s="4"/>
      <c r="D444" s="4"/>
      <c r="E444" s="4"/>
      <c r="F444" s="4"/>
      <c r="G444" s="4"/>
      <c r="H444" s="4"/>
      <c r="I444" s="4"/>
      <c r="J444" s="4"/>
      <c r="R444" s="4"/>
      <c r="AH444" s="4"/>
    </row>
    <row r="445" spans="2:34" ht="9" customHeight="1" x14ac:dyDescent="0.3">
      <c r="B445" s="4"/>
      <c r="C445" s="4"/>
      <c r="D445" s="4"/>
      <c r="E445" s="4"/>
      <c r="F445" s="4"/>
      <c r="G445" s="4"/>
      <c r="H445" s="4"/>
      <c r="I445" s="4"/>
      <c r="J445" s="4"/>
      <c r="R445" s="4"/>
      <c r="AH445" s="4"/>
    </row>
    <row r="446" spans="2:34" ht="9" customHeight="1" x14ac:dyDescent="0.3">
      <c r="B446" s="4"/>
      <c r="C446" s="4"/>
      <c r="D446" s="4"/>
      <c r="E446" s="4"/>
      <c r="F446" s="4"/>
      <c r="G446" s="4"/>
      <c r="H446" s="4"/>
      <c r="I446" s="4"/>
      <c r="J446" s="4"/>
      <c r="R446" s="4"/>
      <c r="AH446" s="4"/>
    </row>
    <row r="447" spans="2:34" ht="9" customHeight="1" x14ac:dyDescent="0.3">
      <c r="B447" s="4"/>
      <c r="C447" s="4"/>
      <c r="D447" s="4"/>
      <c r="E447" s="4"/>
      <c r="F447" s="4"/>
      <c r="G447" s="4"/>
      <c r="H447" s="4"/>
      <c r="I447" s="4"/>
      <c r="J447" s="4"/>
      <c r="R447" s="4"/>
      <c r="AH447" s="4"/>
    </row>
    <row r="448" spans="2:34" ht="9" customHeight="1" x14ac:dyDescent="0.3">
      <c r="B448" s="4"/>
      <c r="C448" s="4"/>
      <c r="D448" s="4"/>
      <c r="E448" s="4"/>
      <c r="F448" s="4"/>
      <c r="G448" s="4"/>
      <c r="H448" s="4"/>
      <c r="I448" s="4"/>
      <c r="J448" s="4"/>
      <c r="R448" s="4"/>
      <c r="AH448" s="4"/>
    </row>
    <row r="449" spans="2:34" ht="9" customHeight="1" x14ac:dyDescent="0.3">
      <c r="B449" s="4"/>
      <c r="C449" s="4"/>
      <c r="D449" s="4"/>
      <c r="E449" s="4"/>
      <c r="F449" s="4"/>
      <c r="G449" s="4"/>
      <c r="H449" s="4"/>
      <c r="I449" s="4"/>
      <c r="J449" s="4"/>
      <c r="R449" s="4"/>
      <c r="AH449" s="4"/>
    </row>
    <row r="450" spans="2:34" ht="9" customHeight="1" x14ac:dyDescent="0.3">
      <c r="B450" s="4"/>
      <c r="C450" s="4"/>
      <c r="D450" s="4"/>
      <c r="E450" s="4"/>
      <c r="F450" s="4"/>
      <c r="G450" s="4"/>
      <c r="H450" s="4"/>
      <c r="I450" s="4"/>
      <c r="J450" s="4"/>
      <c r="R450" s="4"/>
      <c r="AH450" s="4"/>
    </row>
    <row r="451" spans="2:34" ht="9" customHeight="1" x14ac:dyDescent="0.3">
      <c r="B451" s="4"/>
      <c r="C451" s="4"/>
      <c r="D451" s="4"/>
      <c r="E451" s="4"/>
      <c r="F451" s="4"/>
      <c r="G451" s="4"/>
      <c r="H451" s="4"/>
      <c r="I451" s="4"/>
      <c r="J451" s="4"/>
      <c r="R451" s="4"/>
      <c r="AH451" s="4"/>
    </row>
    <row r="452" spans="2:34" ht="9" customHeight="1" x14ac:dyDescent="0.3">
      <c r="B452" s="4"/>
      <c r="C452" s="4"/>
      <c r="D452" s="4"/>
      <c r="E452" s="4"/>
      <c r="F452" s="4"/>
      <c r="G452" s="4"/>
      <c r="H452" s="4"/>
      <c r="I452" s="4"/>
      <c r="J452" s="4"/>
      <c r="R452" s="4"/>
      <c r="AH452" s="4"/>
    </row>
    <row r="453" spans="2:34" ht="9" customHeight="1" x14ac:dyDescent="0.3">
      <c r="B453" s="4"/>
      <c r="C453" s="4"/>
      <c r="D453" s="4"/>
      <c r="E453" s="4"/>
      <c r="F453" s="4"/>
      <c r="G453" s="4"/>
      <c r="H453" s="4"/>
      <c r="I453" s="4"/>
      <c r="J453" s="4"/>
      <c r="R453" s="4"/>
      <c r="AH453" s="4"/>
    </row>
    <row r="454" spans="2:34" ht="9" customHeight="1" x14ac:dyDescent="0.3">
      <c r="B454" s="4"/>
      <c r="C454" s="4"/>
      <c r="D454" s="4"/>
      <c r="E454" s="4"/>
      <c r="F454" s="4"/>
      <c r="G454" s="4"/>
      <c r="H454" s="4"/>
      <c r="I454" s="4"/>
      <c r="J454" s="4"/>
      <c r="R454" s="4"/>
      <c r="AH454" s="4"/>
    </row>
    <row r="455" spans="2:34" ht="9" customHeight="1" x14ac:dyDescent="0.3">
      <c r="B455" s="4"/>
      <c r="C455" s="4"/>
      <c r="D455" s="4"/>
      <c r="E455" s="4"/>
      <c r="F455" s="4"/>
      <c r="G455" s="4"/>
      <c r="H455" s="4"/>
      <c r="I455" s="4"/>
      <c r="J455" s="4"/>
      <c r="R455" s="4"/>
      <c r="AH455" s="4"/>
    </row>
    <row r="456" spans="2:34" ht="9" customHeight="1" x14ac:dyDescent="0.3">
      <c r="B456" s="4"/>
      <c r="C456" s="4"/>
      <c r="D456" s="4"/>
      <c r="E456" s="4"/>
      <c r="F456" s="4"/>
      <c r="G456" s="4"/>
      <c r="H456" s="4"/>
      <c r="I456" s="4"/>
      <c r="J456" s="4"/>
      <c r="R456" s="4"/>
      <c r="AH456" s="4"/>
    </row>
    <row r="457" spans="2:34" ht="9" customHeight="1" x14ac:dyDescent="0.3">
      <c r="B457" s="4"/>
      <c r="C457" s="4"/>
      <c r="D457" s="4"/>
      <c r="E457" s="4"/>
      <c r="F457" s="4"/>
      <c r="G457" s="4"/>
      <c r="H457" s="4"/>
      <c r="I457" s="4"/>
      <c r="J457" s="4"/>
      <c r="R457" s="4"/>
      <c r="AH457" s="4"/>
    </row>
    <row r="458" spans="2:34" ht="9" customHeight="1" x14ac:dyDescent="0.3">
      <c r="B458" s="4"/>
      <c r="C458" s="4"/>
      <c r="D458" s="4"/>
      <c r="E458" s="4"/>
      <c r="F458" s="4"/>
      <c r="G458" s="4"/>
      <c r="H458" s="4"/>
      <c r="I458" s="4"/>
      <c r="J458" s="4"/>
      <c r="R458" s="4"/>
      <c r="AH458" s="4"/>
    </row>
    <row r="459" spans="2:34" ht="9" customHeight="1" x14ac:dyDescent="0.3">
      <c r="B459" s="4"/>
      <c r="C459" s="4"/>
      <c r="D459" s="4"/>
      <c r="E459" s="4"/>
      <c r="F459" s="4"/>
      <c r="G459" s="4"/>
      <c r="H459" s="4"/>
      <c r="I459" s="4"/>
      <c r="J459" s="4"/>
      <c r="R459" s="4"/>
      <c r="AH459" s="4"/>
    </row>
    <row r="460" spans="2:34" ht="9" customHeight="1" x14ac:dyDescent="0.3">
      <c r="B460" s="4"/>
      <c r="C460" s="4"/>
      <c r="D460" s="4"/>
      <c r="E460" s="4"/>
      <c r="F460" s="4"/>
      <c r="G460" s="4"/>
      <c r="H460" s="4"/>
      <c r="I460" s="4"/>
      <c r="J460" s="4"/>
      <c r="R460" s="4"/>
      <c r="AH460" s="4"/>
    </row>
    <row r="461" spans="2:34" ht="9" customHeight="1" x14ac:dyDescent="0.3">
      <c r="B461" s="4"/>
      <c r="C461" s="4"/>
      <c r="D461" s="4"/>
      <c r="E461" s="4"/>
      <c r="F461" s="4"/>
      <c r="G461" s="4"/>
      <c r="H461" s="4"/>
      <c r="I461" s="4"/>
      <c r="J461" s="4"/>
      <c r="R461" s="4"/>
      <c r="AH461" s="4"/>
    </row>
    <row r="462" spans="2:34" ht="9" customHeight="1" x14ac:dyDescent="0.3">
      <c r="B462" s="4"/>
      <c r="C462" s="4"/>
      <c r="D462" s="4"/>
      <c r="E462" s="4"/>
      <c r="F462" s="4"/>
      <c r="G462" s="4"/>
      <c r="H462" s="4"/>
      <c r="I462" s="4"/>
      <c r="J462" s="4"/>
      <c r="R462" s="4"/>
      <c r="AH462" s="4"/>
    </row>
    <row r="463" spans="2:34" ht="9" customHeight="1" x14ac:dyDescent="0.3">
      <c r="B463" s="4"/>
      <c r="C463" s="4"/>
      <c r="D463" s="4"/>
      <c r="E463" s="4"/>
      <c r="F463" s="4"/>
      <c r="G463" s="4"/>
      <c r="H463" s="4"/>
      <c r="I463" s="4"/>
      <c r="J463" s="4"/>
      <c r="R463" s="4"/>
      <c r="AH463" s="4"/>
    </row>
    <row r="465" spans="2:50" ht="9" customHeight="1" x14ac:dyDescent="0.3">
      <c r="B465" s="258" t="s">
        <v>53</v>
      </c>
      <c r="C465" s="258"/>
      <c r="D465" s="259" t="s">
        <v>163</v>
      </c>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s="259"/>
      <c r="AG465" s="259"/>
      <c r="AH465" s="259"/>
      <c r="AI465" s="259"/>
      <c r="AJ465" s="259"/>
      <c r="AK465" s="259"/>
      <c r="AL465" s="259"/>
      <c r="AM465" s="259"/>
      <c r="AN465" s="259"/>
      <c r="AO465" s="259"/>
      <c r="AP465" s="259"/>
      <c r="AQ465" s="259"/>
      <c r="AR465" s="259"/>
      <c r="AS465" s="259"/>
      <c r="AT465" s="259"/>
      <c r="AU465" s="259"/>
      <c r="AV465" s="259"/>
      <c r="AW465" s="59"/>
      <c r="AX465" s="43"/>
    </row>
    <row r="466" spans="2:50" ht="9" customHeight="1" x14ac:dyDescent="0.3">
      <c r="B466" s="258"/>
      <c r="C466" s="258"/>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59"/>
      <c r="AE466" s="259"/>
      <c r="AF466" s="259"/>
      <c r="AG466" s="259"/>
      <c r="AH466" s="259"/>
      <c r="AI466" s="259"/>
      <c r="AJ466" s="259"/>
      <c r="AK466" s="259"/>
      <c r="AL466" s="259"/>
      <c r="AM466" s="259"/>
      <c r="AN466" s="259"/>
      <c r="AO466" s="259"/>
      <c r="AP466" s="259"/>
      <c r="AQ466" s="259"/>
      <c r="AR466" s="259"/>
      <c r="AS466" s="259"/>
      <c r="AT466" s="259"/>
      <c r="AU466" s="259"/>
      <c r="AV466" s="259"/>
      <c r="AW466" s="59"/>
      <c r="AX466" s="43"/>
    </row>
    <row r="467" spans="2:50" ht="9" customHeight="1" x14ac:dyDescent="0.3">
      <c r="E467" s="260" t="s">
        <v>137</v>
      </c>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2"/>
      <c r="AD467" s="266" t="s">
        <v>138</v>
      </c>
      <c r="AE467" s="266"/>
      <c r="AF467" s="266"/>
      <c r="AG467" s="266"/>
      <c r="AH467" s="266"/>
      <c r="AI467" s="266"/>
      <c r="AJ467" s="266"/>
      <c r="AM467" s="266" t="s">
        <v>150</v>
      </c>
      <c r="AN467" s="266"/>
      <c r="AO467" s="266"/>
      <c r="AP467" s="266"/>
      <c r="AQ467" s="266"/>
      <c r="AR467" s="266"/>
      <c r="AS467" s="266"/>
    </row>
    <row r="468" spans="2:50" ht="9" customHeight="1" x14ac:dyDescent="0.3">
      <c r="E468" s="263"/>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5"/>
      <c r="AD468" s="267"/>
      <c r="AE468" s="267"/>
      <c r="AF468" s="267"/>
      <c r="AG468" s="267"/>
      <c r="AH468" s="267"/>
      <c r="AI468" s="267"/>
      <c r="AJ468" s="267"/>
      <c r="AM468" s="267"/>
      <c r="AN468" s="267"/>
      <c r="AO468" s="267"/>
      <c r="AP468" s="267"/>
      <c r="AQ468" s="267"/>
      <c r="AR468" s="267"/>
      <c r="AS468" s="267"/>
    </row>
    <row r="469" spans="2:50" ht="9" customHeight="1" x14ac:dyDescent="0.3">
      <c r="K469" s="9"/>
      <c r="L469" s="9"/>
      <c r="M469" s="9"/>
      <c r="N469" s="9"/>
      <c r="O469" s="9"/>
      <c r="P469" s="9"/>
      <c r="Q469" s="9"/>
      <c r="R469" s="9"/>
      <c r="S469" s="9"/>
      <c r="T469" s="9"/>
      <c r="U469" s="9"/>
      <c r="V469" s="9"/>
      <c r="W469" s="9"/>
      <c r="X469" s="9"/>
      <c r="Y469" s="9"/>
      <c r="Z469" s="9"/>
      <c r="AA469" s="9"/>
      <c r="AB469" s="9"/>
      <c r="AC469" s="9"/>
      <c r="AD469" s="65"/>
      <c r="AE469" s="65"/>
      <c r="AF469" s="65"/>
      <c r="AG469" s="65"/>
      <c r="AH469" s="65"/>
      <c r="AI469" s="65"/>
      <c r="AJ469" s="65"/>
      <c r="AM469" s="68"/>
      <c r="AN469" s="68"/>
      <c r="AO469" s="69"/>
      <c r="AP469" s="69"/>
      <c r="AQ469" s="69"/>
      <c r="AR469" s="69"/>
      <c r="AS469" s="69"/>
    </row>
    <row r="470" spans="2:50" ht="9" customHeight="1" x14ac:dyDescent="0.3">
      <c r="E470" s="242" t="s">
        <v>139</v>
      </c>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4"/>
      <c r="AD470" s="247">
        <v>231600</v>
      </c>
      <c r="AE470" s="247"/>
      <c r="AF470" s="247"/>
      <c r="AG470" s="247"/>
      <c r="AH470" s="247"/>
      <c r="AI470" s="247"/>
      <c r="AJ470" s="247"/>
      <c r="AM470" s="246" t="e">
        <f>IF(AD470=0,"",AD470/$AM$462)</f>
        <v>#DIV/0!</v>
      </c>
      <c r="AN470" s="246"/>
      <c r="AO470" s="246"/>
      <c r="AP470" s="246"/>
      <c r="AQ470" s="246"/>
      <c r="AR470" s="246"/>
      <c r="AS470" s="246"/>
    </row>
    <row r="471" spans="2:50" ht="9" customHeight="1" x14ac:dyDescent="0.3">
      <c r="E471" s="242"/>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4"/>
      <c r="AD471" s="247"/>
      <c r="AE471" s="247"/>
      <c r="AF471" s="247"/>
      <c r="AG471" s="247"/>
      <c r="AH471" s="247"/>
      <c r="AI471" s="247"/>
      <c r="AJ471" s="247"/>
      <c r="AM471" s="246"/>
      <c r="AN471" s="246"/>
      <c r="AO471" s="246"/>
      <c r="AP471" s="246"/>
      <c r="AQ471" s="246"/>
      <c r="AR471" s="246"/>
      <c r="AS471" s="246"/>
    </row>
    <row r="472" spans="2:50" ht="9" customHeight="1" x14ac:dyDescent="0.3">
      <c r="K472" s="9"/>
      <c r="L472" s="9"/>
      <c r="M472" s="9"/>
      <c r="N472" s="9"/>
      <c r="O472" s="9"/>
      <c r="P472" s="9"/>
      <c r="Q472" s="9"/>
      <c r="R472" s="9"/>
      <c r="S472" s="9"/>
      <c r="T472" s="9"/>
      <c r="U472" s="9"/>
      <c r="V472" s="9"/>
      <c r="W472" s="9"/>
      <c r="X472" s="9"/>
      <c r="Y472" s="9"/>
      <c r="Z472" s="9"/>
      <c r="AA472" s="9"/>
      <c r="AB472" s="9"/>
      <c r="AC472" s="9"/>
      <c r="AD472" s="65"/>
      <c r="AE472" s="65"/>
      <c r="AF472" s="65"/>
      <c r="AG472" s="65"/>
      <c r="AH472" s="65"/>
      <c r="AI472" s="65"/>
      <c r="AJ472" s="65"/>
      <c r="AM472" s="68"/>
      <c r="AN472" s="68"/>
      <c r="AO472" s="68"/>
      <c r="AP472" s="68"/>
      <c r="AQ472" s="68"/>
      <c r="AR472" s="69"/>
      <c r="AS472" s="69"/>
    </row>
    <row r="473" spans="2:50" ht="9" customHeight="1" x14ac:dyDescent="0.3">
      <c r="E473" s="253" t="s">
        <v>140</v>
      </c>
      <c r="F473" s="254"/>
      <c r="G473" s="254"/>
      <c r="H473" s="254"/>
      <c r="I473" s="254"/>
      <c r="J473" s="254"/>
      <c r="K473" s="254"/>
      <c r="L473" s="254"/>
      <c r="M473" s="254"/>
      <c r="N473" s="254"/>
      <c r="O473" s="254"/>
      <c r="P473" s="254"/>
      <c r="Q473" s="254"/>
      <c r="R473" s="254"/>
      <c r="S473" s="254"/>
      <c r="T473" s="254"/>
      <c r="U473" s="254"/>
      <c r="V473" s="254"/>
      <c r="W473" s="254"/>
      <c r="X473" s="254"/>
      <c r="Y473" s="254"/>
      <c r="Z473" s="254"/>
      <c r="AA473" s="254"/>
      <c r="AB473" s="254"/>
      <c r="AC473" s="255"/>
      <c r="AD473" s="256"/>
      <c r="AE473" s="256"/>
      <c r="AF473" s="256"/>
      <c r="AG473" s="256"/>
      <c r="AH473" s="256"/>
      <c r="AI473" s="256"/>
      <c r="AJ473" s="256"/>
      <c r="AM473" s="257" t="str">
        <f>IF(AD473=0,"",AD473/$AM$462)</f>
        <v/>
      </c>
      <c r="AN473" s="257"/>
      <c r="AO473" s="257"/>
      <c r="AP473" s="257"/>
      <c r="AQ473" s="257"/>
      <c r="AR473" s="257"/>
      <c r="AS473" s="257"/>
    </row>
    <row r="474" spans="2:50" ht="9" customHeight="1" x14ac:dyDescent="0.3">
      <c r="E474" s="253"/>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5"/>
      <c r="AD474" s="256"/>
      <c r="AE474" s="256"/>
      <c r="AF474" s="256"/>
      <c r="AG474" s="256"/>
      <c r="AH474" s="256"/>
      <c r="AI474" s="256"/>
      <c r="AJ474" s="256"/>
      <c r="AM474" s="257"/>
      <c r="AN474" s="257"/>
      <c r="AO474" s="257"/>
      <c r="AP474" s="257"/>
      <c r="AQ474" s="257"/>
      <c r="AR474" s="257"/>
      <c r="AS474" s="257"/>
    </row>
    <row r="475" spans="2:50" ht="9" customHeight="1" x14ac:dyDescent="0.3">
      <c r="E475" s="248" t="s">
        <v>141</v>
      </c>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50"/>
      <c r="AD475" s="251"/>
      <c r="AE475" s="251"/>
      <c r="AF475" s="251"/>
      <c r="AG475" s="251"/>
      <c r="AH475" s="251"/>
      <c r="AI475" s="251"/>
      <c r="AJ475" s="251"/>
      <c r="AM475" s="252" t="str">
        <f>IF(AD475=0,"",AD475/$AM$462)</f>
        <v/>
      </c>
      <c r="AN475" s="252"/>
      <c r="AO475" s="252"/>
      <c r="AP475" s="252"/>
      <c r="AQ475" s="252"/>
      <c r="AR475" s="252"/>
      <c r="AS475" s="252"/>
    </row>
    <row r="476" spans="2:50" ht="9" customHeight="1" x14ac:dyDescent="0.3">
      <c r="E476" s="248"/>
      <c r="F476" s="249"/>
      <c r="G476" s="249"/>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50"/>
      <c r="AD476" s="251"/>
      <c r="AE476" s="251"/>
      <c r="AF476" s="251"/>
      <c r="AG476" s="251"/>
      <c r="AH476" s="251"/>
      <c r="AI476" s="251"/>
      <c r="AJ476" s="251"/>
      <c r="AM476" s="252"/>
      <c r="AN476" s="252"/>
      <c r="AO476" s="252"/>
      <c r="AP476" s="252"/>
      <c r="AQ476" s="252"/>
      <c r="AR476" s="252"/>
      <c r="AS476" s="252"/>
    </row>
    <row r="477" spans="2:50" ht="9" customHeight="1" x14ac:dyDescent="0.3">
      <c r="E477" s="253" t="s">
        <v>142</v>
      </c>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5"/>
      <c r="AD477" s="256"/>
      <c r="AE477" s="256"/>
      <c r="AF477" s="256"/>
      <c r="AG477" s="256"/>
      <c r="AH477" s="256"/>
      <c r="AI477" s="256"/>
      <c r="AJ477" s="256"/>
      <c r="AM477" s="257" t="str">
        <f>IF(AD477=0,"",AD477/$AM$462)</f>
        <v/>
      </c>
      <c r="AN477" s="257"/>
      <c r="AO477" s="257"/>
      <c r="AP477" s="257"/>
      <c r="AQ477" s="257"/>
      <c r="AR477" s="257"/>
      <c r="AS477" s="257"/>
    </row>
    <row r="478" spans="2:50" ht="9" customHeight="1" x14ac:dyDescent="0.3">
      <c r="E478" s="253"/>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5"/>
      <c r="AD478" s="256"/>
      <c r="AE478" s="256"/>
      <c r="AF478" s="256"/>
      <c r="AG478" s="256"/>
      <c r="AH478" s="256"/>
      <c r="AI478" s="256"/>
      <c r="AJ478" s="256"/>
      <c r="AM478" s="257"/>
      <c r="AN478" s="257"/>
      <c r="AO478" s="257"/>
      <c r="AP478" s="257"/>
      <c r="AQ478" s="257"/>
      <c r="AR478" s="257"/>
      <c r="AS478" s="257"/>
    </row>
    <row r="479" spans="2:50" ht="9" customHeight="1" x14ac:dyDescent="0.3">
      <c r="E479" s="248" t="s">
        <v>143</v>
      </c>
      <c r="F479" s="249"/>
      <c r="G479" s="249"/>
      <c r="H479" s="249"/>
      <c r="I479" s="249"/>
      <c r="J479" s="249"/>
      <c r="K479" s="249"/>
      <c r="L479" s="249"/>
      <c r="M479" s="249"/>
      <c r="N479" s="249"/>
      <c r="O479" s="249"/>
      <c r="P479" s="249"/>
      <c r="Q479" s="249"/>
      <c r="R479" s="249"/>
      <c r="S479" s="249"/>
      <c r="T479" s="249"/>
      <c r="U479" s="249"/>
      <c r="V479" s="249"/>
      <c r="W479" s="249"/>
      <c r="X479" s="249"/>
      <c r="Y479" s="249"/>
      <c r="Z479" s="249"/>
      <c r="AA479" s="249"/>
      <c r="AB479" s="249"/>
      <c r="AC479" s="250"/>
      <c r="AD479" s="251"/>
      <c r="AE479" s="251"/>
      <c r="AF479" s="251"/>
      <c r="AG479" s="251"/>
      <c r="AH479" s="251"/>
      <c r="AI479" s="251"/>
      <c r="AJ479" s="251"/>
      <c r="AM479" s="252" t="str">
        <f>IF(AD479=0,"",AD479/$AM$462)</f>
        <v/>
      </c>
      <c r="AN479" s="252"/>
      <c r="AO479" s="252"/>
      <c r="AP479" s="252"/>
      <c r="AQ479" s="252"/>
      <c r="AR479" s="252"/>
      <c r="AS479" s="252"/>
    </row>
    <row r="480" spans="2:50" ht="9" customHeight="1" x14ac:dyDescent="0.3">
      <c r="E480" s="248"/>
      <c r="F480" s="249"/>
      <c r="G480" s="249"/>
      <c r="H480" s="249"/>
      <c r="I480" s="249"/>
      <c r="J480" s="249"/>
      <c r="K480" s="249"/>
      <c r="L480" s="249"/>
      <c r="M480" s="249"/>
      <c r="N480" s="249"/>
      <c r="O480" s="249"/>
      <c r="P480" s="249"/>
      <c r="Q480" s="249"/>
      <c r="R480" s="249"/>
      <c r="S480" s="249"/>
      <c r="T480" s="249"/>
      <c r="U480" s="249"/>
      <c r="V480" s="249"/>
      <c r="W480" s="249"/>
      <c r="X480" s="249"/>
      <c r="Y480" s="249"/>
      <c r="Z480" s="249"/>
      <c r="AA480" s="249"/>
      <c r="AB480" s="249"/>
      <c r="AC480" s="250"/>
      <c r="AD480" s="251"/>
      <c r="AE480" s="251"/>
      <c r="AF480" s="251"/>
      <c r="AG480" s="251"/>
      <c r="AH480" s="251"/>
      <c r="AI480" s="251"/>
      <c r="AJ480" s="251"/>
      <c r="AM480" s="252"/>
      <c r="AN480" s="252"/>
      <c r="AO480" s="252"/>
      <c r="AP480" s="252"/>
      <c r="AQ480" s="252"/>
      <c r="AR480" s="252"/>
      <c r="AS480" s="252"/>
    </row>
    <row r="481" spans="5:45" ht="9" customHeight="1" x14ac:dyDescent="0.3">
      <c r="E481" s="253" t="s">
        <v>116</v>
      </c>
      <c r="F481" s="254"/>
      <c r="G481" s="254"/>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5"/>
      <c r="AD481" s="256"/>
      <c r="AE481" s="256"/>
      <c r="AF481" s="256"/>
      <c r="AG481" s="256"/>
      <c r="AH481" s="256"/>
      <c r="AI481" s="256"/>
      <c r="AJ481" s="256"/>
      <c r="AM481" s="257" t="str">
        <f>IF(AD481=0,"",AD481/$AM$462)</f>
        <v/>
      </c>
      <c r="AN481" s="257"/>
      <c r="AO481" s="257"/>
      <c r="AP481" s="257"/>
      <c r="AQ481" s="257"/>
      <c r="AR481" s="257"/>
      <c r="AS481" s="257"/>
    </row>
    <row r="482" spans="5:45" ht="9" customHeight="1" x14ac:dyDescent="0.3">
      <c r="E482" s="253"/>
      <c r="F482" s="254"/>
      <c r="G482" s="254"/>
      <c r="H482" s="254"/>
      <c r="I482" s="254"/>
      <c r="J482" s="254"/>
      <c r="K482" s="254"/>
      <c r="L482" s="254"/>
      <c r="M482" s="254"/>
      <c r="N482" s="254"/>
      <c r="O482" s="254"/>
      <c r="P482" s="254"/>
      <c r="Q482" s="254"/>
      <c r="R482" s="254"/>
      <c r="S482" s="254"/>
      <c r="T482" s="254"/>
      <c r="U482" s="254"/>
      <c r="V482" s="254"/>
      <c r="W482" s="254"/>
      <c r="X482" s="254"/>
      <c r="Y482" s="254"/>
      <c r="Z482" s="254"/>
      <c r="AA482" s="254"/>
      <c r="AB482" s="254"/>
      <c r="AC482" s="255"/>
      <c r="AD482" s="256"/>
      <c r="AE482" s="256"/>
      <c r="AF482" s="256"/>
      <c r="AG482" s="256"/>
      <c r="AH482" s="256"/>
      <c r="AI482" s="256"/>
      <c r="AJ482" s="256"/>
      <c r="AM482" s="257"/>
      <c r="AN482" s="257"/>
      <c r="AO482" s="257"/>
      <c r="AP482" s="257"/>
      <c r="AQ482" s="257"/>
      <c r="AR482" s="257"/>
      <c r="AS482" s="257"/>
    </row>
    <row r="483" spans="5:45" ht="9" customHeight="1" x14ac:dyDescent="0.3">
      <c r="E483" s="248" t="s">
        <v>117</v>
      </c>
      <c r="F483" s="249"/>
      <c r="G483" s="249"/>
      <c r="H483" s="249"/>
      <c r="I483" s="249"/>
      <c r="J483" s="249"/>
      <c r="K483" s="249"/>
      <c r="L483" s="249"/>
      <c r="M483" s="249"/>
      <c r="N483" s="249"/>
      <c r="O483" s="249"/>
      <c r="P483" s="249"/>
      <c r="Q483" s="249"/>
      <c r="R483" s="249"/>
      <c r="S483" s="249"/>
      <c r="T483" s="249"/>
      <c r="U483" s="249"/>
      <c r="V483" s="249"/>
      <c r="W483" s="249"/>
      <c r="X483" s="249"/>
      <c r="Y483" s="249"/>
      <c r="Z483" s="249"/>
      <c r="AA483" s="249"/>
      <c r="AB483" s="249"/>
      <c r="AC483" s="250"/>
      <c r="AD483" s="251"/>
      <c r="AE483" s="251"/>
      <c r="AF483" s="251"/>
      <c r="AG483" s="251"/>
      <c r="AH483" s="251"/>
      <c r="AI483" s="251"/>
      <c r="AJ483" s="251"/>
      <c r="AM483" s="252" t="str">
        <f>IF(AD483=0,"",AD483/$AM$462)</f>
        <v/>
      </c>
      <c r="AN483" s="252"/>
      <c r="AO483" s="252"/>
      <c r="AP483" s="252"/>
      <c r="AQ483" s="252"/>
      <c r="AR483" s="252"/>
      <c r="AS483" s="252"/>
    </row>
    <row r="484" spans="5:45" ht="9" customHeight="1" x14ac:dyDescent="0.3">
      <c r="E484" s="248"/>
      <c r="F484" s="249"/>
      <c r="G484" s="249"/>
      <c r="H484" s="249"/>
      <c r="I484" s="249"/>
      <c r="J484" s="249"/>
      <c r="K484" s="249"/>
      <c r="L484" s="249"/>
      <c r="M484" s="249"/>
      <c r="N484" s="249"/>
      <c r="O484" s="249"/>
      <c r="P484" s="249"/>
      <c r="Q484" s="249"/>
      <c r="R484" s="249"/>
      <c r="S484" s="249"/>
      <c r="T484" s="249"/>
      <c r="U484" s="249"/>
      <c r="V484" s="249"/>
      <c r="W484" s="249"/>
      <c r="X484" s="249"/>
      <c r="Y484" s="249"/>
      <c r="Z484" s="249"/>
      <c r="AA484" s="249"/>
      <c r="AB484" s="249"/>
      <c r="AC484" s="250"/>
      <c r="AD484" s="251"/>
      <c r="AE484" s="251"/>
      <c r="AF484" s="251"/>
      <c r="AG484" s="251"/>
      <c r="AH484" s="251"/>
      <c r="AI484" s="251"/>
      <c r="AJ484" s="251"/>
      <c r="AM484" s="252"/>
      <c r="AN484" s="252"/>
      <c r="AO484" s="252"/>
      <c r="AP484" s="252"/>
      <c r="AQ484" s="252"/>
      <c r="AR484" s="252"/>
      <c r="AS484" s="252"/>
    </row>
    <row r="485" spans="5:45" ht="9" customHeight="1" x14ac:dyDescent="0.3">
      <c r="E485" s="253" t="s">
        <v>118</v>
      </c>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5"/>
      <c r="AD485" s="256"/>
      <c r="AE485" s="256"/>
      <c r="AF485" s="256"/>
      <c r="AG485" s="256"/>
      <c r="AH485" s="256"/>
      <c r="AI485" s="256"/>
      <c r="AJ485" s="256"/>
      <c r="AM485" s="257" t="str">
        <f>IF(AD485=0,"",AD485/$AM$462)</f>
        <v/>
      </c>
      <c r="AN485" s="257"/>
      <c r="AO485" s="257"/>
      <c r="AP485" s="257"/>
      <c r="AQ485" s="257"/>
      <c r="AR485" s="257"/>
      <c r="AS485" s="257"/>
    </row>
    <row r="486" spans="5:45" ht="9" customHeight="1" x14ac:dyDescent="0.3">
      <c r="E486" s="253"/>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5"/>
      <c r="AD486" s="256"/>
      <c r="AE486" s="256"/>
      <c r="AF486" s="256"/>
      <c r="AG486" s="256"/>
      <c r="AH486" s="256"/>
      <c r="AI486" s="256"/>
      <c r="AJ486" s="256"/>
      <c r="AM486" s="257"/>
      <c r="AN486" s="257"/>
      <c r="AO486" s="257"/>
      <c r="AP486" s="257"/>
      <c r="AQ486" s="257"/>
      <c r="AR486" s="257"/>
      <c r="AS486" s="257"/>
    </row>
    <row r="487" spans="5:45" ht="9" customHeight="1" x14ac:dyDescent="0.3">
      <c r="E487" s="248" t="s">
        <v>144</v>
      </c>
      <c r="F487" s="249"/>
      <c r="G487" s="249"/>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50"/>
      <c r="AD487" s="251"/>
      <c r="AE487" s="251"/>
      <c r="AF487" s="251"/>
      <c r="AG487" s="251"/>
      <c r="AH487" s="251"/>
      <c r="AI487" s="251"/>
      <c r="AJ487" s="251"/>
      <c r="AM487" s="252" t="str">
        <f>IF(AD487=0,"",AD487/$AM$462)</f>
        <v/>
      </c>
      <c r="AN487" s="252"/>
      <c r="AO487" s="252"/>
      <c r="AP487" s="252"/>
      <c r="AQ487" s="252"/>
      <c r="AR487" s="252"/>
      <c r="AS487" s="252"/>
    </row>
    <row r="488" spans="5:45" ht="9" customHeight="1" x14ac:dyDescent="0.3">
      <c r="E488" s="248"/>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50"/>
      <c r="AD488" s="251"/>
      <c r="AE488" s="251"/>
      <c r="AF488" s="251"/>
      <c r="AG488" s="251"/>
      <c r="AH488" s="251"/>
      <c r="AI488" s="251"/>
      <c r="AJ488" s="251"/>
      <c r="AM488" s="252"/>
      <c r="AN488" s="252"/>
      <c r="AO488" s="252"/>
      <c r="AP488" s="252"/>
      <c r="AQ488" s="252"/>
      <c r="AR488" s="252"/>
      <c r="AS488" s="252"/>
    </row>
    <row r="489" spans="5:45" ht="9" customHeight="1" x14ac:dyDescent="0.3">
      <c r="E489" s="253" t="s">
        <v>145</v>
      </c>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5"/>
      <c r="AD489" s="256">
        <v>150000</v>
      </c>
      <c r="AE489" s="256"/>
      <c r="AF489" s="256"/>
      <c r="AG489" s="256"/>
      <c r="AH489" s="256"/>
      <c r="AI489" s="256"/>
      <c r="AJ489" s="256"/>
      <c r="AM489" s="257" t="e">
        <f>IF(AD489=0,"",AD489/$AM$462)</f>
        <v>#DIV/0!</v>
      </c>
      <c r="AN489" s="257"/>
      <c r="AO489" s="257"/>
      <c r="AP489" s="257"/>
      <c r="AQ489" s="257"/>
      <c r="AR489" s="257"/>
      <c r="AS489" s="257"/>
    </row>
    <row r="490" spans="5:45" ht="9" customHeight="1" x14ac:dyDescent="0.3">
      <c r="E490" s="253"/>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5"/>
      <c r="AD490" s="256"/>
      <c r="AE490" s="256"/>
      <c r="AF490" s="256"/>
      <c r="AG490" s="256"/>
      <c r="AH490" s="256"/>
      <c r="AI490" s="256"/>
      <c r="AJ490" s="256"/>
      <c r="AM490" s="257"/>
      <c r="AN490" s="257"/>
      <c r="AO490" s="257"/>
      <c r="AP490" s="257"/>
      <c r="AQ490" s="257"/>
      <c r="AR490" s="257"/>
      <c r="AS490" s="257"/>
    </row>
    <row r="491" spans="5:45" ht="9" customHeight="1" x14ac:dyDescent="0.3">
      <c r="E491" s="248" t="s">
        <v>147</v>
      </c>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50"/>
      <c r="AD491" s="251"/>
      <c r="AE491" s="251"/>
      <c r="AF491" s="251"/>
      <c r="AG491" s="251"/>
      <c r="AH491" s="251"/>
      <c r="AI491" s="251"/>
      <c r="AJ491" s="251"/>
      <c r="AM491" s="252" t="str">
        <f>IF(AD491=0,"",AD491/$AM$462)</f>
        <v/>
      </c>
      <c r="AN491" s="252"/>
      <c r="AO491" s="252"/>
      <c r="AP491" s="252"/>
      <c r="AQ491" s="252"/>
      <c r="AR491" s="252"/>
      <c r="AS491" s="252"/>
    </row>
    <row r="492" spans="5:45" ht="9" customHeight="1" x14ac:dyDescent="0.3">
      <c r="E492" s="248"/>
      <c r="F492" s="249"/>
      <c r="G492" s="249"/>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50"/>
      <c r="AD492" s="251"/>
      <c r="AE492" s="251"/>
      <c r="AF492" s="251"/>
      <c r="AG492" s="251"/>
      <c r="AH492" s="251"/>
      <c r="AI492" s="251"/>
      <c r="AJ492" s="251"/>
      <c r="AM492" s="252"/>
      <c r="AN492" s="252"/>
      <c r="AO492" s="252"/>
      <c r="AP492" s="252"/>
      <c r="AQ492" s="252"/>
      <c r="AR492" s="252"/>
      <c r="AS492" s="252"/>
    </row>
    <row r="493" spans="5:45" ht="9" customHeight="1" x14ac:dyDescent="0.3">
      <c r="E493" s="253" t="s">
        <v>147</v>
      </c>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5"/>
      <c r="AD493" s="256"/>
      <c r="AE493" s="256"/>
      <c r="AF493" s="256"/>
      <c r="AG493" s="256"/>
      <c r="AH493" s="256"/>
      <c r="AI493" s="256"/>
      <c r="AJ493" s="256"/>
      <c r="AM493" s="257" t="str">
        <f>IF(AD493=0,"",AD493/$AM$462)</f>
        <v/>
      </c>
      <c r="AN493" s="257"/>
      <c r="AO493" s="257"/>
      <c r="AP493" s="257"/>
      <c r="AQ493" s="257"/>
      <c r="AR493" s="257"/>
      <c r="AS493" s="257"/>
    </row>
    <row r="494" spans="5:45" ht="9" customHeight="1" x14ac:dyDescent="0.3">
      <c r="E494" s="253"/>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5"/>
      <c r="AD494" s="256"/>
      <c r="AE494" s="256"/>
      <c r="AF494" s="256"/>
      <c r="AG494" s="256"/>
      <c r="AH494" s="256"/>
      <c r="AI494" s="256"/>
      <c r="AJ494" s="256"/>
      <c r="AM494" s="257"/>
      <c r="AN494" s="257"/>
      <c r="AO494" s="257"/>
      <c r="AP494" s="257"/>
      <c r="AQ494" s="257"/>
      <c r="AR494" s="257"/>
      <c r="AS494" s="257"/>
    </row>
    <row r="495" spans="5:45" ht="9" customHeight="1" x14ac:dyDescent="0.3">
      <c r="K495" s="9"/>
      <c r="L495" s="9"/>
      <c r="M495" s="9"/>
      <c r="N495" s="9"/>
      <c r="O495" s="9"/>
      <c r="P495" s="9"/>
      <c r="Q495" s="9"/>
      <c r="R495" s="9"/>
      <c r="S495" s="9"/>
      <c r="T495" s="9"/>
      <c r="U495" s="9"/>
      <c r="V495" s="9"/>
      <c r="W495" s="9"/>
      <c r="X495" s="9"/>
      <c r="Y495" s="9"/>
      <c r="Z495" s="9"/>
      <c r="AA495" s="9"/>
      <c r="AB495" s="9"/>
      <c r="AC495" s="9"/>
      <c r="AD495" s="65"/>
      <c r="AE495" s="65"/>
      <c r="AF495" s="65"/>
      <c r="AG495" s="65"/>
      <c r="AH495" s="65"/>
      <c r="AI495" s="65"/>
      <c r="AJ495" s="65"/>
      <c r="AM495" s="68"/>
      <c r="AN495" s="68"/>
      <c r="AO495" s="69"/>
      <c r="AP495" s="69"/>
      <c r="AQ495" s="69"/>
      <c r="AR495" s="69"/>
      <c r="AS495" s="69"/>
    </row>
    <row r="496" spans="5:45" ht="9" customHeight="1" x14ac:dyDescent="0.3">
      <c r="E496" s="242" t="s">
        <v>146</v>
      </c>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4"/>
      <c r="AD496" s="247">
        <f>SUM(AD473:AJ494)</f>
        <v>150000</v>
      </c>
      <c r="AE496" s="247"/>
      <c r="AF496" s="247"/>
      <c r="AG496" s="247"/>
      <c r="AH496" s="247"/>
      <c r="AI496" s="247"/>
      <c r="AJ496" s="247"/>
      <c r="AM496" s="246" t="e">
        <f>IF(AD496=0,"",AD496/$AM$462)</f>
        <v>#DIV/0!</v>
      </c>
      <c r="AN496" s="246"/>
      <c r="AO496" s="246"/>
      <c r="AP496" s="246"/>
      <c r="AQ496" s="246"/>
      <c r="AR496" s="246"/>
      <c r="AS496" s="246"/>
    </row>
    <row r="497" spans="1:50" ht="9" customHeight="1" x14ac:dyDescent="0.3">
      <c r="E497" s="242"/>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4"/>
      <c r="AD497" s="247"/>
      <c r="AE497" s="247"/>
      <c r="AF497" s="247"/>
      <c r="AG497" s="247"/>
      <c r="AH497" s="247"/>
      <c r="AI497" s="247"/>
      <c r="AJ497" s="247"/>
      <c r="AM497" s="246"/>
      <c r="AN497" s="246"/>
      <c r="AO497" s="246"/>
      <c r="AP497" s="246"/>
      <c r="AQ497" s="246"/>
      <c r="AR497" s="246"/>
      <c r="AS497" s="246"/>
    </row>
    <row r="498" spans="1:50" ht="9" customHeight="1" x14ac:dyDescent="0.3">
      <c r="AD498" s="66"/>
      <c r="AE498" s="66"/>
      <c r="AF498" s="66"/>
      <c r="AG498" s="66"/>
      <c r="AH498" s="67"/>
      <c r="AI498" s="66"/>
      <c r="AJ498" s="66"/>
      <c r="AM498" s="69"/>
      <c r="AN498" s="69"/>
      <c r="AO498" s="69"/>
      <c r="AP498" s="69"/>
      <c r="AQ498" s="69"/>
      <c r="AR498" s="69"/>
      <c r="AS498" s="69"/>
    </row>
    <row r="499" spans="1:50" ht="9" customHeight="1" x14ac:dyDescent="0.3">
      <c r="E499" s="242" t="s">
        <v>148</v>
      </c>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4"/>
      <c r="AD499" s="247">
        <v>21600</v>
      </c>
      <c r="AE499" s="247"/>
      <c r="AF499" s="247"/>
      <c r="AG499" s="247"/>
      <c r="AH499" s="247"/>
      <c r="AI499" s="247"/>
      <c r="AJ499" s="247"/>
      <c r="AM499" s="246" t="e">
        <f>IF(AD499=0,"",AD499/$AM$462)</f>
        <v>#DIV/0!</v>
      </c>
      <c r="AN499" s="246"/>
      <c r="AO499" s="246"/>
      <c r="AP499" s="246"/>
      <c r="AQ499" s="246"/>
      <c r="AR499" s="246"/>
      <c r="AS499" s="246"/>
    </row>
    <row r="500" spans="1:50" ht="9" customHeight="1" x14ac:dyDescent="0.3">
      <c r="E500" s="242"/>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4"/>
      <c r="AD500" s="247"/>
      <c r="AE500" s="247"/>
      <c r="AF500" s="247"/>
      <c r="AG500" s="247"/>
      <c r="AH500" s="247"/>
      <c r="AI500" s="247"/>
      <c r="AJ500" s="247"/>
      <c r="AM500" s="246"/>
      <c r="AN500" s="246"/>
      <c r="AO500" s="246"/>
      <c r="AP500" s="246"/>
      <c r="AQ500" s="246"/>
      <c r="AR500" s="246"/>
      <c r="AS500" s="246"/>
    </row>
    <row r="501" spans="1:50" ht="9" customHeight="1" x14ac:dyDescent="0.3">
      <c r="AD501" s="66"/>
      <c r="AE501" s="66"/>
      <c r="AF501" s="66"/>
      <c r="AG501" s="66"/>
      <c r="AH501" s="67"/>
      <c r="AI501" s="66"/>
      <c r="AJ501" s="66"/>
      <c r="AM501" s="70"/>
      <c r="AN501" s="70"/>
      <c r="AO501" s="70"/>
      <c r="AP501" s="70"/>
      <c r="AQ501" s="70"/>
      <c r="AR501" s="70"/>
      <c r="AS501" s="70"/>
    </row>
    <row r="502" spans="1:50" ht="9" customHeight="1" x14ac:dyDescent="0.3">
      <c r="E502" s="242" t="s">
        <v>149</v>
      </c>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4"/>
      <c r="AD502" s="245">
        <f>AM462-AD470-AD496-AD499</f>
        <v>-403200</v>
      </c>
      <c r="AE502" s="245"/>
      <c r="AF502" s="245"/>
      <c r="AG502" s="245"/>
      <c r="AH502" s="245"/>
      <c r="AI502" s="245"/>
      <c r="AJ502" s="245"/>
      <c r="AM502" s="246" t="e">
        <f>IF(AD502=0,"",AD502/$AM$462)</f>
        <v>#DIV/0!</v>
      </c>
      <c r="AN502" s="246"/>
      <c r="AO502" s="246"/>
      <c r="AP502" s="246"/>
      <c r="AQ502" s="246"/>
      <c r="AR502" s="246"/>
      <c r="AS502" s="246"/>
    </row>
    <row r="503" spans="1:50" ht="9" customHeight="1" x14ac:dyDescent="0.3">
      <c r="E503" s="242"/>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4"/>
      <c r="AD503" s="245"/>
      <c r="AE503" s="245"/>
      <c r="AF503" s="245"/>
      <c r="AG503" s="245"/>
      <c r="AH503" s="245"/>
      <c r="AI503" s="245"/>
      <c r="AJ503" s="245"/>
      <c r="AM503" s="246"/>
      <c r="AN503" s="246"/>
      <c r="AO503" s="246"/>
      <c r="AP503" s="246"/>
      <c r="AQ503" s="246"/>
      <c r="AR503" s="246"/>
      <c r="AS503" s="246"/>
    </row>
    <row r="505" spans="1:50" ht="9" customHeight="1" x14ac:dyDescent="0.3">
      <c r="A505" s="298" t="str">
        <f>$L$94</f>
        <v>Le développement des actions collectives de prévention de la perte d'autonomie de l'ASEPT Bretagne dans le Morbihan</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298"/>
      <c r="AF505" s="298"/>
      <c r="AG505" s="298"/>
      <c r="AH505" s="298"/>
      <c r="AI505" s="298"/>
      <c r="AJ505" s="298"/>
      <c r="AK505" s="298"/>
      <c r="AL505" s="298"/>
      <c r="AM505" s="298"/>
      <c r="AN505" s="298"/>
      <c r="AO505" s="298"/>
      <c r="AP505" s="298"/>
      <c r="AQ505" s="298"/>
      <c r="AR505" s="298"/>
      <c r="AS505" s="298"/>
      <c r="AT505" s="298"/>
      <c r="AU505" s="298"/>
    </row>
    <row r="506" spans="1:50" ht="9" customHeight="1" x14ac:dyDescent="0.3">
      <c r="A506" s="298"/>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298"/>
      <c r="AF506" s="298"/>
      <c r="AG506" s="298"/>
      <c r="AH506" s="298"/>
      <c r="AI506" s="298"/>
      <c r="AJ506" s="298"/>
      <c r="AK506" s="298"/>
      <c r="AL506" s="298"/>
      <c r="AM506" s="298"/>
      <c r="AN506" s="298"/>
      <c r="AO506" s="298"/>
      <c r="AP506" s="298"/>
      <c r="AQ506" s="298"/>
      <c r="AR506" s="298"/>
      <c r="AS506" s="298"/>
      <c r="AT506" s="298"/>
      <c r="AU506" s="298"/>
    </row>
    <row r="507" spans="1:50" ht="9" customHeight="1" x14ac:dyDescent="0.3">
      <c r="A507" s="298"/>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298"/>
      <c r="AF507" s="298"/>
      <c r="AG507" s="298"/>
      <c r="AH507" s="298"/>
      <c r="AI507" s="298"/>
      <c r="AJ507" s="298"/>
      <c r="AK507" s="298"/>
      <c r="AL507" s="298"/>
      <c r="AM507" s="298"/>
      <c r="AN507" s="298"/>
      <c r="AO507" s="298"/>
      <c r="AP507" s="298"/>
      <c r="AQ507" s="298"/>
      <c r="AR507" s="298"/>
      <c r="AS507" s="298"/>
      <c r="AT507" s="298"/>
      <c r="AU507" s="298"/>
    </row>
    <row r="508" spans="1:50" ht="9" customHeight="1" x14ac:dyDescent="0.3">
      <c r="D508" s="48"/>
      <c r="E508" s="48"/>
      <c r="F508" s="48"/>
      <c r="G508" s="48"/>
      <c r="H508" s="48"/>
      <c r="I508" s="48"/>
      <c r="J508" s="48"/>
      <c r="K508" s="48"/>
      <c r="L508" s="48"/>
      <c r="M508" s="48"/>
      <c r="N508" s="48"/>
      <c r="O508" s="48"/>
      <c r="P508" s="48"/>
      <c r="Q508" s="48"/>
      <c r="R508" s="55"/>
      <c r="S508" s="48"/>
      <c r="T508" s="48"/>
      <c r="U508" s="48"/>
      <c r="V508" s="48"/>
      <c r="W508" s="48"/>
      <c r="X508" s="48"/>
      <c r="Y508" s="48"/>
      <c r="Z508" s="48"/>
      <c r="AA508" s="48"/>
      <c r="AB508" s="48"/>
      <c r="AC508" s="48"/>
      <c r="AD508" s="48"/>
      <c r="AE508" s="48"/>
      <c r="AF508" s="48"/>
      <c r="AG508" s="48"/>
      <c r="AH508" s="55"/>
      <c r="AI508" s="48"/>
      <c r="AJ508" s="48"/>
      <c r="AK508" s="48"/>
      <c r="AL508" s="48"/>
      <c r="AM508" s="48"/>
      <c r="AN508" s="48"/>
      <c r="AO508" s="48"/>
      <c r="AP508" s="48"/>
      <c r="AQ508" s="48"/>
      <c r="AR508" s="48"/>
      <c r="AS508" s="48"/>
      <c r="AT508" s="48"/>
      <c r="AU508" s="48"/>
    </row>
    <row r="509" spans="1:50" ht="9" customHeight="1" x14ac:dyDescent="0.3">
      <c r="D509" s="299" t="s">
        <v>162</v>
      </c>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c r="AA509" s="299"/>
      <c r="AB509" s="299"/>
      <c r="AC509" s="299"/>
      <c r="AD509" s="299"/>
      <c r="AE509" s="299"/>
      <c r="AF509" s="299"/>
      <c r="AG509" s="299"/>
      <c r="AH509" s="299"/>
      <c r="AI509" s="299"/>
      <c r="AJ509" s="299"/>
      <c r="AK509" s="299"/>
      <c r="AL509" s="299"/>
      <c r="AM509" s="299"/>
      <c r="AN509" s="299"/>
      <c r="AO509" s="299"/>
      <c r="AP509" s="299"/>
      <c r="AQ509" s="299"/>
      <c r="AR509" s="299"/>
      <c r="AS509" s="299"/>
      <c r="AT509" s="299"/>
      <c r="AU509" s="299"/>
    </row>
    <row r="510" spans="1:50" ht="9" customHeight="1" x14ac:dyDescent="0.3">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O510" s="299"/>
      <c r="AP510" s="299"/>
      <c r="AQ510" s="299"/>
      <c r="AR510" s="299"/>
      <c r="AS510" s="299"/>
      <c r="AT510" s="299"/>
      <c r="AU510" s="299"/>
    </row>
    <row r="512" spans="1:50" ht="9" customHeight="1" x14ac:dyDescent="0.3">
      <c r="B512" s="258" t="s">
        <v>53</v>
      </c>
      <c r="C512" s="258"/>
      <c r="D512" s="259" t="s">
        <v>131</v>
      </c>
      <c r="E512" s="259"/>
      <c r="F512" s="259"/>
      <c r="G512" s="259"/>
      <c r="H512" s="259"/>
      <c r="I512" s="259"/>
      <c r="J512" s="259"/>
      <c r="K512" s="259"/>
      <c r="L512" s="259"/>
      <c r="M512" s="259"/>
      <c r="N512" s="259"/>
      <c r="O512" s="259"/>
      <c r="P512" s="259"/>
      <c r="Q512" s="259"/>
      <c r="R512" s="259"/>
      <c r="S512" s="259"/>
      <c r="T512" s="259"/>
      <c r="U512" s="259"/>
      <c r="V512" s="259"/>
      <c r="W512" s="259"/>
      <c r="X512" s="259"/>
      <c r="Y512" s="259"/>
      <c r="Z512" s="259"/>
      <c r="AA512" s="259"/>
      <c r="AB512" s="259"/>
      <c r="AC512" s="259"/>
      <c r="AD512" s="259"/>
      <c r="AE512" s="259"/>
      <c r="AF512" s="259"/>
      <c r="AG512" s="259"/>
      <c r="AH512" s="259"/>
      <c r="AI512" s="259"/>
      <c r="AJ512" s="259"/>
      <c r="AK512" s="259"/>
      <c r="AL512" s="259"/>
      <c r="AM512" s="259"/>
      <c r="AN512" s="259"/>
      <c r="AO512" s="259"/>
      <c r="AP512" s="259"/>
      <c r="AQ512" s="259"/>
      <c r="AR512" s="259"/>
      <c r="AS512" s="259"/>
      <c r="AT512" s="259"/>
      <c r="AU512" s="259"/>
      <c r="AV512" s="259"/>
      <c r="AW512" s="59"/>
      <c r="AX512" s="43"/>
    </row>
    <row r="513" spans="2:50" ht="9" customHeight="1" x14ac:dyDescent="0.3">
      <c r="B513" s="258"/>
      <c r="C513" s="258"/>
      <c r="D513" s="259"/>
      <c r="E513" s="259"/>
      <c r="F513" s="259"/>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259"/>
      <c r="AE513" s="259"/>
      <c r="AF513" s="259"/>
      <c r="AG513" s="259"/>
      <c r="AH513" s="259"/>
      <c r="AI513" s="259"/>
      <c r="AJ513" s="259"/>
      <c r="AK513" s="259"/>
      <c r="AL513" s="259"/>
      <c r="AM513" s="259"/>
      <c r="AN513" s="259"/>
      <c r="AO513" s="259"/>
      <c r="AP513" s="259"/>
      <c r="AQ513" s="259"/>
      <c r="AR513" s="259"/>
      <c r="AS513" s="259"/>
      <c r="AT513" s="259"/>
      <c r="AU513" s="259"/>
      <c r="AV513" s="259"/>
      <c r="AW513" s="59"/>
      <c r="AX513" s="43"/>
    </row>
    <row r="514" spans="2:50" ht="9" customHeight="1" x14ac:dyDescent="0.3">
      <c r="C514" s="262"/>
      <c r="D514" s="292"/>
      <c r="E514" s="260" t="s">
        <v>132</v>
      </c>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2"/>
      <c r="AD514" s="266" t="s">
        <v>134</v>
      </c>
      <c r="AE514" s="266"/>
      <c r="AF514" s="266"/>
      <c r="AG514" s="266"/>
      <c r="AH514" s="266"/>
      <c r="AI514" s="266"/>
      <c r="AJ514" s="266"/>
      <c r="AK514" s="294" t="s">
        <v>135</v>
      </c>
      <c r="AL514" s="295"/>
      <c r="AM514" s="266" t="s">
        <v>133</v>
      </c>
      <c r="AN514" s="266"/>
      <c r="AO514" s="266"/>
      <c r="AP514" s="266"/>
      <c r="AQ514" s="266"/>
      <c r="AR514" s="266"/>
      <c r="AS514" s="266"/>
    </row>
    <row r="515" spans="2:50" ht="9" customHeight="1" x14ac:dyDescent="0.3">
      <c r="C515" s="265"/>
      <c r="D515" s="293"/>
      <c r="E515" s="263"/>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67"/>
      <c r="AE515" s="267"/>
      <c r="AF515" s="267"/>
      <c r="AG515" s="267"/>
      <c r="AH515" s="267"/>
      <c r="AI515" s="267"/>
      <c r="AJ515" s="267"/>
      <c r="AK515" s="296"/>
      <c r="AL515" s="297"/>
      <c r="AM515" s="267"/>
      <c r="AN515" s="267"/>
      <c r="AO515" s="267"/>
      <c r="AP515" s="267"/>
      <c r="AQ515" s="267"/>
      <c r="AR515" s="267"/>
      <c r="AS515" s="267"/>
    </row>
    <row r="516" spans="2:50" ht="9" customHeight="1" x14ac:dyDescent="0.3">
      <c r="C516" s="279">
        <f>IF(ISBLANK(E516),"",1)</f>
        <v>1</v>
      </c>
      <c r="D516" s="280"/>
      <c r="E516" s="289" t="s">
        <v>151</v>
      </c>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1"/>
      <c r="AD516" s="275">
        <f>19740</f>
        <v>19740</v>
      </c>
      <c r="AE516" s="275"/>
      <c r="AF516" s="275"/>
      <c r="AG516" s="275"/>
      <c r="AH516" s="275"/>
      <c r="AI516" s="275"/>
      <c r="AJ516" s="275"/>
      <c r="AK516" s="276">
        <v>3</v>
      </c>
      <c r="AL516" s="277"/>
      <c r="AM516" s="275">
        <f>AD516*AK516</f>
        <v>59220</v>
      </c>
      <c r="AN516" s="275"/>
      <c r="AO516" s="275"/>
      <c r="AP516" s="275"/>
      <c r="AQ516" s="275"/>
      <c r="AR516" s="275"/>
      <c r="AS516" s="275"/>
    </row>
    <row r="517" spans="2:50" ht="9" customHeight="1" x14ac:dyDescent="0.3">
      <c r="C517" s="279"/>
      <c r="D517" s="280"/>
      <c r="E517" s="289"/>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1"/>
      <c r="AD517" s="275"/>
      <c r="AE517" s="275"/>
      <c r="AF517" s="275"/>
      <c r="AG517" s="275"/>
      <c r="AH517" s="275"/>
      <c r="AI517" s="275"/>
      <c r="AJ517" s="275"/>
      <c r="AK517" s="276"/>
      <c r="AL517" s="277"/>
      <c r="AM517" s="275"/>
      <c r="AN517" s="275"/>
      <c r="AO517" s="275"/>
      <c r="AP517" s="275"/>
      <c r="AQ517" s="275"/>
      <c r="AR517" s="275"/>
      <c r="AS517" s="275"/>
    </row>
    <row r="518" spans="2:50" ht="9" customHeight="1" x14ac:dyDescent="0.3">
      <c r="C518" s="287">
        <f>IF(ISBLANK(E518),"",C516+1)</f>
        <v>2</v>
      </c>
      <c r="D518" s="288"/>
      <c r="E518" s="281" t="s">
        <v>152</v>
      </c>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3"/>
      <c r="AD518" s="284">
        <v>3390</v>
      </c>
      <c r="AE518" s="284"/>
      <c r="AF518" s="284"/>
      <c r="AG518" s="284"/>
      <c r="AH518" s="284"/>
      <c r="AI518" s="284"/>
      <c r="AJ518" s="284"/>
      <c r="AK518" s="285">
        <v>3</v>
      </c>
      <c r="AL518" s="286"/>
      <c r="AM518" s="284">
        <f>IF(C518="","",AD518*AK518)</f>
        <v>10170</v>
      </c>
      <c r="AN518" s="284"/>
      <c r="AO518" s="284"/>
      <c r="AP518" s="284"/>
      <c r="AQ518" s="284"/>
      <c r="AR518" s="284"/>
      <c r="AS518" s="284"/>
    </row>
    <row r="519" spans="2:50" ht="9" customHeight="1" x14ac:dyDescent="0.3">
      <c r="C519" s="287"/>
      <c r="D519" s="288"/>
      <c r="E519" s="281"/>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3"/>
      <c r="AD519" s="284"/>
      <c r="AE519" s="284"/>
      <c r="AF519" s="284"/>
      <c r="AG519" s="284"/>
      <c r="AH519" s="284"/>
      <c r="AI519" s="284"/>
      <c r="AJ519" s="284"/>
      <c r="AK519" s="285"/>
      <c r="AL519" s="286"/>
      <c r="AM519" s="284"/>
      <c r="AN519" s="284"/>
      <c r="AO519" s="284"/>
      <c r="AP519" s="284"/>
      <c r="AQ519" s="284"/>
      <c r="AR519" s="284"/>
      <c r="AS519" s="284"/>
    </row>
    <row r="520" spans="2:50" ht="9" customHeight="1" x14ac:dyDescent="0.3">
      <c r="C520" s="279">
        <f t="shared" ref="C520" si="0">IF(ISBLANK(E520),"",C518+1)</f>
        <v>3</v>
      </c>
      <c r="D520" s="280"/>
      <c r="E520" s="289" t="s">
        <v>153</v>
      </c>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1"/>
      <c r="AD520" s="275">
        <v>2630</v>
      </c>
      <c r="AE520" s="275"/>
      <c r="AF520" s="275"/>
      <c r="AG520" s="275"/>
      <c r="AH520" s="275"/>
      <c r="AI520" s="275"/>
      <c r="AJ520" s="275"/>
      <c r="AK520" s="276">
        <v>3</v>
      </c>
      <c r="AL520" s="277"/>
      <c r="AM520" s="275">
        <f t="shared" ref="AM520" si="1">IF(C520="","",AD520*AK520)</f>
        <v>7890</v>
      </c>
      <c r="AN520" s="275"/>
      <c r="AO520" s="275"/>
      <c r="AP520" s="275"/>
      <c r="AQ520" s="275"/>
      <c r="AR520" s="275"/>
      <c r="AS520" s="275"/>
    </row>
    <row r="521" spans="2:50" ht="9" customHeight="1" x14ac:dyDescent="0.3">
      <c r="C521" s="279"/>
      <c r="D521" s="280"/>
      <c r="E521" s="289"/>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1"/>
      <c r="AD521" s="275"/>
      <c r="AE521" s="275"/>
      <c r="AF521" s="275"/>
      <c r="AG521" s="275"/>
      <c r="AH521" s="275"/>
      <c r="AI521" s="275"/>
      <c r="AJ521" s="275"/>
      <c r="AK521" s="276"/>
      <c r="AL521" s="277"/>
      <c r="AM521" s="275"/>
      <c r="AN521" s="275"/>
      <c r="AO521" s="275"/>
      <c r="AP521" s="275"/>
      <c r="AQ521" s="275"/>
      <c r="AR521" s="275"/>
      <c r="AS521" s="275"/>
    </row>
    <row r="522" spans="2:50" ht="9" customHeight="1" x14ac:dyDescent="0.3">
      <c r="C522" s="287">
        <f t="shared" ref="C522" si="2">IF(ISBLANK(E522),"",C520+1)</f>
        <v>4</v>
      </c>
      <c r="D522" s="288"/>
      <c r="E522" s="281" t="s">
        <v>154</v>
      </c>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3"/>
      <c r="AD522" s="284">
        <v>8130</v>
      </c>
      <c r="AE522" s="284"/>
      <c r="AF522" s="284"/>
      <c r="AG522" s="284"/>
      <c r="AH522" s="284"/>
      <c r="AI522" s="284"/>
      <c r="AJ522" s="284"/>
      <c r="AK522" s="285">
        <v>3</v>
      </c>
      <c r="AL522" s="286"/>
      <c r="AM522" s="284">
        <f t="shared" ref="AM522" si="3">IF(C522="","",AD522*AK522)</f>
        <v>24390</v>
      </c>
      <c r="AN522" s="284"/>
      <c r="AO522" s="284"/>
      <c r="AP522" s="284"/>
      <c r="AQ522" s="284"/>
      <c r="AR522" s="284"/>
      <c r="AS522" s="284"/>
    </row>
    <row r="523" spans="2:50" ht="9" customHeight="1" x14ac:dyDescent="0.3">
      <c r="C523" s="287"/>
      <c r="D523" s="288"/>
      <c r="E523" s="281"/>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3"/>
      <c r="AD523" s="284"/>
      <c r="AE523" s="284"/>
      <c r="AF523" s="284"/>
      <c r="AG523" s="284"/>
      <c r="AH523" s="284"/>
      <c r="AI523" s="284"/>
      <c r="AJ523" s="284"/>
      <c r="AK523" s="285"/>
      <c r="AL523" s="286"/>
      <c r="AM523" s="284"/>
      <c r="AN523" s="284"/>
      <c r="AO523" s="284"/>
      <c r="AP523" s="284"/>
      <c r="AQ523" s="284"/>
      <c r="AR523" s="284"/>
      <c r="AS523" s="284"/>
    </row>
    <row r="524" spans="2:50" ht="9" customHeight="1" x14ac:dyDescent="0.3">
      <c r="C524" s="279">
        <f t="shared" ref="C524" si="4">IF(ISBLANK(E524),"",C522+1)</f>
        <v>5</v>
      </c>
      <c r="D524" s="280"/>
      <c r="E524" s="289" t="s">
        <v>155</v>
      </c>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1"/>
      <c r="AD524" s="275">
        <v>880</v>
      </c>
      <c r="AE524" s="275"/>
      <c r="AF524" s="275"/>
      <c r="AG524" s="275"/>
      <c r="AH524" s="275"/>
      <c r="AI524" s="275"/>
      <c r="AJ524" s="275"/>
      <c r="AK524" s="276">
        <v>3</v>
      </c>
      <c r="AL524" s="277"/>
      <c r="AM524" s="275">
        <f t="shared" ref="AM524" si="5">IF(C524="","",AD524*AK524)</f>
        <v>2640</v>
      </c>
      <c r="AN524" s="275"/>
      <c r="AO524" s="275"/>
      <c r="AP524" s="275"/>
      <c r="AQ524" s="275"/>
      <c r="AR524" s="275"/>
      <c r="AS524" s="275"/>
    </row>
    <row r="525" spans="2:50" ht="9" customHeight="1" x14ac:dyDescent="0.3">
      <c r="C525" s="279"/>
      <c r="D525" s="280"/>
      <c r="E525" s="289"/>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1"/>
      <c r="AD525" s="275"/>
      <c r="AE525" s="275"/>
      <c r="AF525" s="275"/>
      <c r="AG525" s="275"/>
      <c r="AH525" s="275"/>
      <c r="AI525" s="275"/>
      <c r="AJ525" s="275"/>
      <c r="AK525" s="276"/>
      <c r="AL525" s="277"/>
      <c r="AM525" s="275"/>
      <c r="AN525" s="275"/>
      <c r="AO525" s="275"/>
      <c r="AP525" s="275"/>
      <c r="AQ525" s="275"/>
      <c r="AR525" s="275"/>
      <c r="AS525" s="275"/>
    </row>
    <row r="526" spans="2:50" ht="9" customHeight="1" x14ac:dyDescent="0.3">
      <c r="C526" s="287">
        <f t="shared" ref="C526" si="6">IF(ISBLANK(E526),"",C524+1)</f>
        <v>6</v>
      </c>
      <c r="D526" s="288"/>
      <c r="E526" s="281" t="s">
        <v>156</v>
      </c>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3"/>
      <c r="AD526" s="284">
        <v>880</v>
      </c>
      <c r="AE526" s="284"/>
      <c r="AF526" s="284"/>
      <c r="AG526" s="284"/>
      <c r="AH526" s="284"/>
      <c r="AI526" s="284"/>
      <c r="AJ526" s="284"/>
      <c r="AK526" s="285">
        <v>3</v>
      </c>
      <c r="AL526" s="286"/>
      <c r="AM526" s="284">
        <f t="shared" ref="AM526" si="7">IF(C526="","",AD526*AK526)</f>
        <v>2640</v>
      </c>
      <c r="AN526" s="284"/>
      <c r="AO526" s="284"/>
      <c r="AP526" s="284"/>
      <c r="AQ526" s="284"/>
      <c r="AR526" s="284"/>
      <c r="AS526" s="284"/>
    </row>
    <row r="527" spans="2:50" ht="9" customHeight="1" x14ac:dyDescent="0.3">
      <c r="C527" s="287"/>
      <c r="D527" s="288"/>
      <c r="E527" s="281"/>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3"/>
      <c r="AD527" s="284"/>
      <c r="AE527" s="284"/>
      <c r="AF527" s="284"/>
      <c r="AG527" s="284"/>
      <c r="AH527" s="284"/>
      <c r="AI527" s="284"/>
      <c r="AJ527" s="284"/>
      <c r="AK527" s="285"/>
      <c r="AL527" s="286"/>
      <c r="AM527" s="284"/>
      <c r="AN527" s="284"/>
      <c r="AO527" s="284"/>
      <c r="AP527" s="284"/>
      <c r="AQ527" s="284"/>
      <c r="AR527" s="284"/>
      <c r="AS527" s="284"/>
    </row>
    <row r="528" spans="2:50" ht="9" customHeight="1" x14ac:dyDescent="0.3">
      <c r="C528" s="279">
        <f t="shared" ref="C528" si="8">IF(ISBLANK(E528),"",C526+1)</f>
        <v>7</v>
      </c>
      <c r="D528" s="280"/>
      <c r="E528" s="289" t="s">
        <v>157</v>
      </c>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1"/>
      <c r="AD528" s="275">
        <v>6910</v>
      </c>
      <c r="AE528" s="275"/>
      <c r="AF528" s="275"/>
      <c r="AG528" s="275"/>
      <c r="AH528" s="275"/>
      <c r="AI528" s="275"/>
      <c r="AJ528" s="275"/>
      <c r="AK528" s="276">
        <v>3</v>
      </c>
      <c r="AL528" s="277"/>
      <c r="AM528" s="275">
        <f t="shared" ref="AM528" si="9">IF(C528="","",AD528*AK528)</f>
        <v>20730</v>
      </c>
      <c r="AN528" s="275"/>
      <c r="AO528" s="275"/>
      <c r="AP528" s="275"/>
      <c r="AQ528" s="275"/>
      <c r="AR528" s="275"/>
      <c r="AS528" s="275"/>
    </row>
    <row r="529" spans="3:45" ht="9" customHeight="1" x14ac:dyDescent="0.3">
      <c r="C529" s="279"/>
      <c r="D529" s="280"/>
      <c r="E529" s="289"/>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1"/>
      <c r="AD529" s="275"/>
      <c r="AE529" s="275"/>
      <c r="AF529" s="275"/>
      <c r="AG529" s="275"/>
      <c r="AH529" s="275"/>
      <c r="AI529" s="275"/>
      <c r="AJ529" s="275"/>
      <c r="AK529" s="276"/>
      <c r="AL529" s="277"/>
      <c r="AM529" s="275"/>
      <c r="AN529" s="275"/>
      <c r="AO529" s="275"/>
      <c r="AP529" s="275"/>
      <c r="AQ529" s="275"/>
      <c r="AR529" s="275"/>
      <c r="AS529" s="275"/>
    </row>
    <row r="530" spans="3:45" ht="9" customHeight="1" x14ac:dyDescent="0.3">
      <c r="C530" s="287">
        <f t="shared" ref="C530" si="10">IF(ISBLANK(E530),"",C528+1)</f>
        <v>8</v>
      </c>
      <c r="D530" s="288"/>
      <c r="E530" s="281" t="s">
        <v>158</v>
      </c>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3"/>
      <c r="AD530" s="284">
        <v>1940</v>
      </c>
      <c r="AE530" s="284"/>
      <c r="AF530" s="284"/>
      <c r="AG530" s="284"/>
      <c r="AH530" s="284"/>
      <c r="AI530" s="284"/>
      <c r="AJ530" s="284"/>
      <c r="AK530" s="285">
        <v>3</v>
      </c>
      <c r="AL530" s="286"/>
      <c r="AM530" s="284">
        <f t="shared" ref="AM530" si="11">IF(C530="","",AD530*AK530)</f>
        <v>5820</v>
      </c>
      <c r="AN530" s="284"/>
      <c r="AO530" s="284"/>
      <c r="AP530" s="284"/>
      <c r="AQ530" s="284"/>
      <c r="AR530" s="284"/>
      <c r="AS530" s="284"/>
    </row>
    <row r="531" spans="3:45" ht="9" customHeight="1" x14ac:dyDescent="0.3">
      <c r="C531" s="287"/>
      <c r="D531" s="288"/>
      <c r="E531" s="281"/>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3"/>
      <c r="AD531" s="284"/>
      <c r="AE531" s="284"/>
      <c r="AF531" s="284"/>
      <c r="AG531" s="284"/>
      <c r="AH531" s="284"/>
      <c r="AI531" s="284"/>
      <c r="AJ531" s="284"/>
      <c r="AK531" s="285"/>
      <c r="AL531" s="286"/>
      <c r="AM531" s="284"/>
      <c r="AN531" s="284"/>
      <c r="AO531" s="284"/>
      <c r="AP531" s="284"/>
      <c r="AQ531" s="284"/>
      <c r="AR531" s="284"/>
      <c r="AS531" s="284"/>
    </row>
    <row r="532" spans="3:45" ht="9" customHeight="1" x14ac:dyDescent="0.3">
      <c r="C532" s="279">
        <f t="shared" ref="C532" si="12">IF(ISBLANK(E532),"",C530+1)</f>
        <v>9</v>
      </c>
      <c r="D532" s="280"/>
      <c r="E532" s="289" t="s">
        <v>159</v>
      </c>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1"/>
      <c r="AD532" s="275">
        <v>4690</v>
      </c>
      <c r="AE532" s="275"/>
      <c r="AF532" s="275"/>
      <c r="AG532" s="275"/>
      <c r="AH532" s="275"/>
      <c r="AI532" s="275"/>
      <c r="AJ532" s="275"/>
      <c r="AK532" s="276">
        <v>3</v>
      </c>
      <c r="AL532" s="277"/>
      <c r="AM532" s="275">
        <f t="shared" ref="AM532" si="13">IF(C532="","",AD532*AK532)</f>
        <v>14070</v>
      </c>
      <c r="AN532" s="275"/>
      <c r="AO532" s="275"/>
      <c r="AP532" s="275"/>
      <c r="AQ532" s="275"/>
      <c r="AR532" s="275"/>
      <c r="AS532" s="275"/>
    </row>
    <row r="533" spans="3:45" ht="9" customHeight="1" x14ac:dyDescent="0.3">
      <c r="C533" s="279"/>
      <c r="D533" s="280"/>
      <c r="E533" s="289"/>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1"/>
      <c r="AD533" s="275"/>
      <c r="AE533" s="275"/>
      <c r="AF533" s="275"/>
      <c r="AG533" s="275"/>
      <c r="AH533" s="275"/>
      <c r="AI533" s="275"/>
      <c r="AJ533" s="275"/>
      <c r="AK533" s="276"/>
      <c r="AL533" s="277"/>
      <c r="AM533" s="275"/>
      <c r="AN533" s="275"/>
      <c r="AO533" s="275"/>
      <c r="AP533" s="275"/>
      <c r="AQ533" s="275"/>
      <c r="AR533" s="275"/>
      <c r="AS533" s="275"/>
    </row>
    <row r="534" spans="3:45" ht="9" customHeight="1" x14ac:dyDescent="0.3">
      <c r="C534" s="287">
        <f t="shared" ref="C534" si="14">IF(ISBLANK(E534),"",C532+1)</f>
        <v>10</v>
      </c>
      <c r="D534" s="288"/>
      <c r="E534" s="281" t="s">
        <v>160</v>
      </c>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3"/>
      <c r="AD534" s="284">
        <v>81600</v>
      </c>
      <c r="AE534" s="284"/>
      <c r="AF534" s="284"/>
      <c r="AG534" s="284"/>
      <c r="AH534" s="284"/>
      <c r="AI534" s="284"/>
      <c r="AJ534" s="284"/>
      <c r="AK534" s="285">
        <v>3</v>
      </c>
      <c r="AL534" s="286"/>
      <c r="AM534" s="284">
        <f t="shared" ref="AM534" si="15">IF(C534="","",AD534*AK534)</f>
        <v>244800</v>
      </c>
      <c r="AN534" s="284"/>
      <c r="AO534" s="284"/>
      <c r="AP534" s="284"/>
      <c r="AQ534" s="284"/>
      <c r="AR534" s="284"/>
      <c r="AS534" s="284"/>
    </row>
    <row r="535" spans="3:45" ht="9" customHeight="1" x14ac:dyDescent="0.3">
      <c r="C535" s="287"/>
      <c r="D535" s="288"/>
      <c r="E535" s="281"/>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3"/>
      <c r="AD535" s="284"/>
      <c r="AE535" s="284"/>
      <c r="AF535" s="284"/>
      <c r="AG535" s="284"/>
      <c r="AH535" s="284"/>
      <c r="AI535" s="284"/>
      <c r="AJ535" s="284"/>
      <c r="AK535" s="285"/>
      <c r="AL535" s="286"/>
      <c r="AM535" s="284"/>
      <c r="AN535" s="284"/>
      <c r="AO535" s="284"/>
      <c r="AP535" s="284"/>
      <c r="AQ535" s="284"/>
      <c r="AR535" s="284"/>
      <c r="AS535" s="284"/>
    </row>
    <row r="536" spans="3:45" ht="9" customHeight="1" x14ac:dyDescent="0.3">
      <c r="C536" s="279">
        <f t="shared" ref="C536" si="16">IF(ISBLANK(E536),"",C534+1)</f>
        <v>11</v>
      </c>
      <c r="D536" s="280"/>
      <c r="E536" s="289" t="s">
        <v>161</v>
      </c>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1"/>
      <c r="AD536" s="275">
        <v>3610</v>
      </c>
      <c r="AE536" s="275"/>
      <c r="AF536" s="275"/>
      <c r="AG536" s="275"/>
      <c r="AH536" s="275"/>
      <c r="AI536" s="275"/>
      <c r="AJ536" s="275"/>
      <c r="AK536" s="276">
        <v>3</v>
      </c>
      <c r="AL536" s="277"/>
      <c r="AM536" s="275">
        <f t="shared" ref="AM536" si="17">IF(C536="","",AD536*AK536)</f>
        <v>10830</v>
      </c>
      <c r="AN536" s="275"/>
      <c r="AO536" s="275"/>
      <c r="AP536" s="275"/>
      <c r="AQ536" s="275"/>
      <c r="AR536" s="275"/>
      <c r="AS536" s="275"/>
    </row>
    <row r="537" spans="3:45" ht="9" customHeight="1" x14ac:dyDescent="0.3">
      <c r="C537" s="279"/>
      <c r="D537" s="280"/>
      <c r="E537" s="289"/>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1"/>
      <c r="AD537" s="275"/>
      <c r="AE537" s="275"/>
      <c r="AF537" s="275"/>
      <c r="AG537" s="275"/>
      <c r="AH537" s="275"/>
      <c r="AI537" s="275"/>
      <c r="AJ537" s="275"/>
      <c r="AK537" s="276"/>
      <c r="AL537" s="277"/>
      <c r="AM537" s="275"/>
      <c r="AN537" s="275"/>
      <c r="AO537" s="275"/>
      <c r="AP537" s="275"/>
      <c r="AQ537" s="275"/>
      <c r="AR537" s="275"/>
      <c r="AS537" s="275"/>
    </row>
    <row r="538" spans="3:45" ht="9" customHeight="1" x14ac:dyDescent="0.3">
      <c r="C538" s="287" t="str">
        <f t="shared" ref="C538" si="18">IF(ISBLANK(E538),"",C536+1)</f>
        <v/>
      </c>
      <c r="D538" s="288"/>
      <c r="E538" s="289"/>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1"/>
      <c r="AD538" s="275"/>
      <c r="AE538" s="275"/>
      <c r="AF538" s="275"/>
      <c r="AG538" s="275"/>
      <c r="AH538" s="275"/>
      <c r="AI538" s="275"/>
      <c r="AJ538" s="275"/>
      <c r="AK538" s="276"/>
      <c r="AL538" s="277"/>
      <c r="AM538" s="275" t="str">
        <f t="shared" ref="AM538" si="19">IF(C538="","",AD538*AK538)</f>
        <v/>
      </c>
      <c r="AN538" s="275"/>
      <c r="AO538" s="275"/>
      <c r="AP538" s="275"/>
      <c r="AQ538" s="275"/>
      <c r="AR538" s="275"/>
      <c r="AS538" s="275"/>
    </row>
    <row r="539" spans="3:45" ht="9" customHeight="1" x14ac:dyDescent="0.3">
      <c r="C539" s="287"/>
      <c r="D539" s="288"/>
      <c r="E539" s="289"/>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1"/>
      <c r="AD539" s="275"/>
      <c r="AE539" s="275"/>
      <c r="AF539" s="275"/>
      <c r="AG539" s="275"/>
      <c r="AH539" s="275"/>
      <c r="AI539" s="275"/>
      <c r="AJ539" s="275"/>
      <c r="AK539" s="276"/>
      <c r="AL539" s="277"/>
      <c r="AM539" s="275"/>
      <c r="AN539" s="275"/>
      <c r="AO539" s="275"/>
      <c r="AP539" s="275"/>
      <c r="AQ539" s="275"/>
      <c r="AR539" s="275"/>
      <c r="AS539" s="275"/>
    </row>
    <row r="540" spans="3:45" ht="9" customHeight="1" x14ac:dyDescent="0.3">
      <c r="C540" s="279" t="str">
        <f t="shared" ref="C540" si="20">IF(ISBLANK(E540),"",C538+1)</f>
        <v/>
      </c>
      <c r="D540" s="280"/>
      <c r="E540" s="281"/>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3"/>
      <c r="AD540" s="284"/>
      <c r="AE540" s="284"/>
      <c r="AF540" s="284"/>
      <c r="AG540" s="284"/>
      <c r="AH540" s="284"/>
      <c r="AI540" s="284"/>
      <c r="AJ540" s="284"/>
      <c r="AK540" s="285"/>
      <c r="AL540" s="286"/>
      <c r="AM540" s="284" t="str">
        <f t="shared" ref="AM540" si="21">IF(C540="","",AD540*AK540)</f>
        <v/>
      </c>
      <c r="AN540" s="284"/>
      <c r="AO540" s="284"/>
      <c r="AP540" s="284"/>
      <c r="AQ540" s="284"/>
      <c r="AR540" s="284"/>
      <c r="AS540" s="284"/>
    </row>
    <row r="541" spans="3:45" ht="9" customHeight="1" x14ac:dyDescent="0.3">
      <c r="C541" s="279"/>
      <c r="D541" s="280"/>
      <c r="E541" s="281"/>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3"/>
      <c r="AD541" s="284"/>
      <c r="AE541" s="284"/>
      <c r="AF541" s="284"/>
      <c r="AG541" s="284"/>
      <c r="AH541" s="284"/>
      <c r="AI541" s="284"/>
      <c r="AJ541" s="284"/>
      <c r="AK541" s="285"/>
      <c r="AL541" s="286"/>
      <c r="AM541" s="284"/>
      <c r="AN541" s="284"/>
      <c r="AO541" s="284"/>
      <c r="AP541" s="284"/>
      <c r="AQ541" s="284"/>
      <c r="AR541" s="284"/>
      <c r="AS541" s="284"/>
    </row>
    <row r="542" spans="3:45" ht="9" customHeight="1" x14ac:dyDescent="0.3">
      <c r="C542" s="287" t="str">
        <f t="shared" ref="C542" si="22">IF(ISBLANK(E542),"",C540+1)</f>
        <v/>
      </c>
      <c r="D542" s="288"/>
      <c r="E542" s="289"/>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1"/>
      <c r="AD542" s="275"/>
      <c r="AE542" s="275"/>
      <c r="AF542" s="275"/>
      <c r="AG542" s="275"/>
      <c r="AH542" s="275"/>
      <c r="AI542" s="275"/>
      <c r="AJ542" s="275"/>
      <c r="AK542" s="276"/>
      <c r="AL542" s="277"/>
      <c r="AM542" s="275" t="str">
        <f t="shared" ref="AM542" si="23">IF(C542="","",AD542*AK542)</f>
        <v/>
      </c>
      <c r="AN542" s="275"/>
      <c r="AO542" s="275"/>
      <c r="AP542" s="275"/>
      <c r="AQ542" s="275"/>
      <c r="AR542" s="275"/>
      <c r="AS542" s="275"/>
    </row>
    <row r="543" spans="3:45" ht="9" customHeight="1" x14ac:dyDescent="0.3">
      <c r="C543" s="287"/>
      <c r="D543" s="288"/>
      <c r="E543" s="289"/>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1"/>
      <c r="AD543" s="275"/>
      <c r="AE543" s="275"/>
      <c r="AF543" s="275"/>
      <c r="AG543" s="275"/>
      <c r="AH543" s="275"/>
      <c r="AI543" s="275"/>
      <c r="AJ543" s="275"/>
      <c r="AK543" s="276"/>
      <c r="AL543" s="277"/>
      <c r="AM543" s="275"/>
      <c r="AN543" s="275"/>
      <c r="AO543" s="275"/>
      <c r="AP543" s="275"/>
      <c r="AQ543" s="275"/>
      <c r="AR543" s="275"/>
      <c r="AS543" s="275"/>
    </row>
    <row r="544" spans="3:45" ht="9" customHeight="1" x14ac:dyDescent="0.3">
      <c r="C544" s="279" t="str">
        <f t="shared" ref="C544" si="24">IF(ISBLANK(E544),"",C542+1)</f>
        <v/>
      </c>
      <c r="D544" s="280"/>
      <c r="E544" s="281"/>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3"/>
      <c r="AD544" s="284"/>
      <c r="AE544" s="284"/>
      <c r="AF544" s="284"/>
      <c r="AG544" s="284"/>
      <c r="AH544" s="284"/>
      <c r="AI544" s="284"/>
      <c r="AJ544" s="284"/>
      <c r="AK544" s="285"/>
      <c r="AL544" s="286"/>
      <c r="AM544" s="284" t="str">
        <f t="shared" ref="AM544" si="25">IF(C544="","",AD544*AK544)</f>
        <v/>
      </c>
      <c r="AN544" s="284"/>
      <c r="AO544" s="284"/>
      <c r="AP544" s="284"/>
      <c r="AQ544" s="284"/>
      <c r="AR544" s="284"/>
      <c r="AS544" s="284"/>
    </row>
    <row r="545" spans="2:50" ht="9" customHeight="1" x14ac:dyDescent="0.3">
      <c r="C545" s="279"/>
      <c r="D545" s="280"/>
      <c r="E545" s="281"/>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3"/>
      <c r="AD545" s="284"/>
      <c r="AE545" s="284"/>
      <c r="AF545" s="284"/>
      <c r="AG545" s="284"/>
      <c r="AH545" s="284"/>
      <c r="AI545" s="284"/>
      <c r="AJ545" s="284"/>
      <c r="AK545" s="285"/>
      <c r="AL545" s="286"/>
      <c r="AM545" s="284"/>
      <c r="AN545" s="284"/>
      <c r="AO545" s="284"/>
      <c r="AP545" s="284"/>
      <c r="AQ545" s="284"/>
      <c r="AR545" s="284"/>
      <c r="AS545" s="284"/>
    </row>
    <row r="546" spans="2:50" ht="9" customHeight="1" x14ac:dyDescent="0.3">
      <c r="C546" s="268"/>
      <c r="D546" s="269"/>
      <c r="E546" s="272" t="s">
        <v>136</v>
      </c>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275"/>
      <c r="AE546" s="275"/>
      <c r="AF546" s="275"/>
      <c r="AG546" s="275"/>
      <c r="AH546" s="275"/>
      <c r="AI546" s="275"/>
      <c r="AJ546" s="275"/>
      <c r="AK546" s="276"/>
      <c r="AL546" s="277"/>
      <c r="AM546" s="278">
        <f>SUM(AM516:AS545)</f>
        <v>403200</v>
      </c>
      <c r="AN546" s="278"/>
      <c r="AO546" s="278"/>
      <c r="AP546" s="278"/>
      <c r="AQ546" s="278"/>
      <c r="AR546" s="278"/>
      <c r="AS546" s="278"/>
    </row>
    <row r="547" spans="2:50" ht="9" customHeight="1" x14ac:dyDescent="0.3">
      <c r="C547" s="270"/>
      <c r="D547" s="271"/>
      <c r="E547" s="272"/>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275"/>
      <c r="AE547" s="275"/>
      <c r="AF547" s="275"/>
      <c r="AG547" s="275"/>
      <c r="AH547" s="275"/>
      <c r="AI547" s="275"/>
      <c r="AJ547" s="275"/>
      <c r="AK547" s="276"/>
      <c r="AL547" s="277"/>
      <c r="AM547" s="278"/>
      <c r="AN547" s="278"/>
      <c r="AO547" s="278"/>
      <c r="AP547" s="278"/>
      <c r="AQ547" s="278"/>
      <c r="AR547" s="278"/>
      <c r="AS547" s="278"/>
    </row>
    <row r="549" spans="2:50" ht="9" customHeight="1" x14ac:dyDescent="0.3">
      <c r="B549" s="258" t="s">
        <v>53</v>
      </c>
      <c r="C549" s="258"/>
      <c r="D549" s="259" t="s">
        <v>163</v>
      </c>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59"/>
      <c r="AE549" s="259"/>
      <c r="AF549" s="259"/>
      <c r="AG549" s="259"/>
      <c r="AH549" s="259"/>
      <c r="AI549" s="259"/>
      <c r="AJ549" s="259"/>
      <c r="AK549" s="259"/>
      <c r="AL549" s="259"/>
      <c r="AM549" s="259"/>
      <c r="AN549" s="259"/>
      <c r="AO549" s="259"/>
      <c r="AP549" s="259"/>
      <c r="AQ549" s="259"/>
      <c r="AR549" s="259"/>
      <c r="AS549" s="259"/>
      <c r="AT549" s="259"/>
      <c r="AU549" s="259"/>
      <c r="AV549" s="259"/>
      <c r="AW549" s="59"/>
      <c r="AX549" s="43"/>
    </row>
    <row r="550" spans="2:50" ht="9" customHeight="1" x14ac:dyDescent="0.3">
      <c r="B550" s="258"/>
      <c r="C550" s="258"/>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59"/>
      <c r="AE550" s="259"/>
      <c r="AF550" s="259"/>
      <c r="AG550" s="259"/>
      <c r="AH550" s="259"/>
      <c r="AI550" s="259"/>
      <c r="AJ550" s="259"/>
      <c r="AK550" s="259"/>
      <c r="AL550" s="259"/>
      <c r="AM550" s="259"/>
      <c r="AN550" s="259"/>
      <c r="AO550" s="259"/>
      <c r="AP550" s="259"/>
      <c r="AQ550" s="259"/>
      <c r="AR550" s="259"/>
      <c r="AS550" s="259"/>
      <c r="AT550" s="259"/>
      <c r="AU550" s="259"/>
      <c r="AV550" s="259"/>
      <c r="AW550" s="59"/>
      <c r="AX550" s="43"/>
    </row>
    <row r="551" spans="2:50" ht="9" customHeight="1" x14ac:dyDescent="0.3">
      <c r="E551" s="260" t="s">
        <v>137</v>
      </c>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2"/>
      <c r="AD551" s="266" t="s">
        <v>138</v>
      </c>
      <c r="AE551" s="266"/>
      <c r="AF551" s="266"/>
      <c r="AG551" s="266"/>
      <c r="AH551" s="266"/>
      <c r="AI551" s="266"/>
      <c r="AJ551" s="266"/>
      <c r="AM551" s="266" t="s">
        <v>150</v>
      </c>
      <c r="AN551" s="266"/>
      <c r="AO551" s="266"/>
      <c r="AP551" s="266"/>
      <c r="AQ551" s="266"/>
      <c r="AR551" s="266"/>
      <c r="AS551" s="266"/>
    </row>
    <row r="552" spans="2:50" ht="9" customHeight="1" x14ac:dyDescent="0.3">
      <c r="E552" s="263"/>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67"/>
      <c r="AE552" s="267"/>
      <c r="AF552" s="267"/>
      <c r="AG552" s="267"/>
      <c r="AH552" s="267"/>
      <c r="AI552" s="267"/>
      <c r="AJ552" s="267"/>
      <c r="AM552" s="267"/>
      <c r="AN552" s="267"/>
      <c r="AO552" s="267"/>
      <c r="AP552" s="267"/>
      <c r="AQ552" s="267"/>
      <c r="AR552" s="267"/>
      <c r="AS552" s="267"/>
    </row>
    <row r="553" spans="2:50" ht="9" customHeight="1" x14ac:dyDescent="0.3">
      <c r="K553" s="9"/>
      <c r="L553" s="9"/>
      <c r="M553" s="9"/>
      <c r="N553" s="9"/>
      <c r="O553" s="9"/>
      <c r="P553" s="9"/>
      <c r="Q553" s="9"/>
      <c r="R553" s="9"/>
      <c r="S553" s="9"/>
      <c r="T553" s="9"/>
      <c r="U553" s="9"/>
      <c r="V553" s="9"/>
      <c r="W553" s="9"/>
      <c r="X553" s="9"/>
      <c r="Y553" s="9"/>
      <c r="Z553" s="9"/>
      <c r="AA553" s="9"/>
      <c r="AB553" s="9"/>
      <c r="AC553" s="9"/>
      <c r="AD553" s="65"/>
      <c r="AE553" s="65"/>
      <c r="AF553" s="65"/>
      <c r="AG553" s="65"/>
      <c r="AH553" s="65"/>
      <c r="AI553" s="65"/>
      <c r="AJ553" s="65"/>
      <c r="AM553" s="68"/>
      <c r="AN553" s="68"/>
      <c r="AO553" s="69"/>
      <c r="AP553" s="69"/>
      <c r="AQ553" s="69"/>
      <c r="AR553" s="69"/>
      <c r="AS553" s="69"/>
    </row>
    <row r="554" spans="2:50" ht="9" customHeight="1" x14ac:dyDescent="0.3">
      <c r="E554" s="242" t="s">
        <v>139</v>
      </c>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4"/>
      <c r="AD554" s="247">
        <v>231600</v>
      </c>
      <c r="AE554" s="247"/>
      <c r="AF554" s="247"/>
      <c r="AG554" s="247"/>
      <c r="AH554" s="247"/>
      <c r="AI554" s="247"/>
      <c r="AJ554" s="247"/>
      <c r="AM554" s="246" t="e">
        <f>IF(AD554=0,"",AD554/$AM$462)</f>
        <v>#DIV/0!</v>
      </c>
      <c r="AN554" s="246"/>
      <c r="AO554" s="246"/>
      <c r="AP554" s="246"/>
      <c r="AQ554" s="246"/>
      <c r="AR554" s="246"/>
      <c r="AS554" s="246"/>
    </row>
    <row r="555" spans="2:50" ht="9" customHeight="1" x14ac:dyDescent="0.3">
      <c r="E555" s="242"/>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4"/>
      <c r="AD555" s="247"/>
      <c r="AE555" s="247"/>
      <c r="AF555" s="247"/>
      <c r="AG555" s="247"/>
      <c r="AH555" s="247"/>
      <c r="AI555" s="247"/>
      <c r="AJ555" s="247"/>
      <c r="AM555" s="246"/>
      <c r="AN555" s="246"/>
      <c r="AO555" s="246"/>
      <c r="AP555" s="246"/>
      <c r="AQ555" s="246"/>
      <c r="AR555" s="246"/>
      <c r="AS555" s="246"/>
    </row>
    <row r="556" spans="2:50" ht="9" customHeight="1" x14ac:dyDescent="0.3">
      <c r="K556" s="9"/>
      <c r="L556" s="9"/>
      <c r="M556" s="9"/>
      <c r="N556" s="9"/>
      <c r="O556" s="9"/>
      <c r="P556" s="9"/>
      <c r="Q556" s="9"/>
      <c r="R556" s="9"/>
      <c r="S556" s="9"/>
      <c r="T556" s="9"/>
      <c r="U556" s="9"/>
      <c r="V556" s="9"/>
      <c r="W556" s="9"/>
      <c r="X556" s="9"/>
      <c r="Y556" s="9"/>
      <c r="Z556" s="9"/>
      <c r="AA556" s="9"/>
      <c r="AB556" s="9"/>
      <c r="AC556" s="9"/>
      <c r="AD556" s="65"/>
      <c r="AE556" s="65"/>
      <c r="AF556" s="65"/>
      <c r="AG556" s="65"/>
      <c r="AH556" s="65"/>
      <c r="AI556" s="65"/>
      <c r="AJ556" s="65"/>
      <c r="AM556" s="68"/>
      <c r="AN556" s="68"/>
      <c r="AO556" s="68"/>
      <c r="AP556" s="68"/>
      <c r="AQ556" s="68"/>
      <c r="AR556" s="69"/>
      <c r="AS556" s="69"/>
    </row>
    <row r="557" spans="2:50" ht="9" customHeight="1" x14ac:dyDescent="0.3">
      <c r="E557" s="253" t="s">
        <v>140</v>
      </c>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5"/>
      <c r="AD557" s="256"/>
      <c r="AE557" s="256"/>
      <c r="AF557" s="256"/>
      <c r="AG557" s="256"/>
      <c r="AH557" s="256"/>
      <c r="AI557" s="256"/>
      <c r="AJ557" s="256"/>
      <c r="AM557" s="257" t="str">
        <f>IF(AD557=0,"",AD557/$AM$462)</f>
        <v/>
      </c>
      <c r="AN557" s="257"/>
      <c r="AO557" s="257"/>
      <c r="AP557" s="257"/>
      <c r="AQ557" s="257"/>
      <c r="AR557" s="257"/>
      <c r="AS557" s="257"/>
    </row>
    <row r="558" spans="2:50" ht="9" customHeight="1" x14ac:dyDescent="0.3">
      <c r="E558" s="253"/>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5"/>
      <c r="AD558" s="256"/>
      <c r="AE558" s="256"/>
      <c r="AF558" s="256"/>
      <c r="AG558" s="256"/>
      <c r="AH558" s="256"/>
      <c r="AI558" s="256"/>
      <c r="AJ558" s="256"/>
      <c r="AM558" s="257"/>
      <c r="AN558" s="257"/>
      <c r="AO558" s="257"/>
      <c r="AP558" s="257"/>
      <c r="AQ558" s="257"/>
      <c r="AR558" s="257"/>
      <c r="AS558" s="257"/>
    </row>
    <row r="559" spans="2:50" ht="9" customHeight="1" x14ac:dyDescent="0.3">
      <c r="E559" s="248" t="s">
        <v>141</v>
      </c>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50"/>
      <c r="AD559" s="251"/>
      <c r="AE559" s="251"/>
      <c r="AF559" s="251"/>
      <c r="AG559" s="251"/>
      <c r="AH559" s="251"/>
      <c r="AI559" s="251"/>
      <c r="AJ559" s="251"/>
      <c r="AM559" s="252" t="str">
        <f>IF(AD559=0,"",AD559/$AM$462)</f>
        <v/>
      </c>
      <c r="AN559" s="252"/>
      <c r="AO559" s="252"/>
      <c r="AP559" s="252"/>
      <c r="AQ559" s="252"/>
      <c r="AR559" s="252"/>
      <c r="AS559" s="252"/>
    </row>
    <row r="560" spans="2:50" ht="9" customHeight="1" x14ac:dyDescent="0.3">
      <c r="E560" s="248"/>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50"/>
      <c r="AD560" s="251"/>
      <c r="AE560" s="251"/>
      <c r="AF560" s="251"/>
      <c r="AG560" s="251"/>
      <c r="AH560" s="251"/>
      <c r="AI560" s="251"/>
      <c r="AJ560" s="251"/>
      <c r="AM560" s="252"/>
      <c r="AN560" s="252"/>
      <c r="AO560" s="252"/>
      <c r="AP560" s="252"/>
      <c r="AQ560" s="252"/>
      <c r="AR560" s="252"/>
      <c r="AS560" s="252"/>
    </row>
    <row r="561" spans="5:45" ht="9" customHeight="1" x14ac:dyDescent="0.3">
      <c r="E561" s="253" t="s">
        <v>142</v>
      </c>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5"/>
      <c r="AD561" s="256"/>
      <c r="AE561" s="256"/>
      <c r="AF561" s="256"/>
      <c r="AG561" s="256"/>
      <c r="AH561" s="256"/>
      <c r="AI561" s="256"/>
      <c r="AJ561" s="256"/>
      <c r="AM561" s="257" t="str">
        <f>IF(AD561=0,"",AD561/$AM$462)</f>
        <v/>
      </c>
      <c r="AN561" s="257"/>
      <c r="AO561" s="257"/>
      <c r="AP561" s="257"/>
      <c r="AQ561" s="257"/>
      <c r="AR561" s="257"/>
      <c r="AS561" s="257"/>
    </row>
    <row r="562" spans="5:45" ht="9" customHeight="1" x14ac:dyDescent="0.3">
      <c r="E562" s="253"/>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5"/>
      <c r="AD562" s="256"/>
      <c r="AE562" s="256"/>
      <c r="AF562" s="256"/>
      <c r="AG562" s="256"/>
      <c r="AH562" s="256"/>
      <c r="AI562" s="256"/>
      <c r="AJ562" s="256"/>
      <c r="AM562" s="257"/>
      <c r="AN562" s="257"/>
      <c r="AO562" s="257"/>
      <c r="AP562" s="257"/>
      <c r="AQ562" s="257"/>
      <c r="AR562" s="257"/>
      <c r="AS562" s="257"/>
    </row>
    <row r="563" spans="5:45" ht="9" customHeight="1" x14ac:dyDescent="0.3">
      <c r="E563" s="248" t="s">
        <v>143</v>
      </c>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50"/>
      <c r="AD563" s="251"/>
      <c r="AE563" s="251"/>
      <c r="AF563" s="251"/>
      <c r="AG563" s="251"/>
      <c r="AH563" s="251"/>
      <c r="AI563" s="251"/>
      <c r="AJ563" s="251"/>
      <c r="AM563" s="252" t="str">
        <f>IF(AD563=0,"",AD563/$AM$462)</f>
        <v/>
      </c>
      <c r="AN563" s="252"/>
      <c r="AO563" s="252"/>
      <c r="AP563" s="252"/>
      <c r="AQ563" s="252"/>
      <c r="AR563" s="252"/>
      <c r="AS563" s="252"/>
    </row>
    <row r="564" spans="5:45" ht="9" customHeight="1" x14ac:dyDescent="0.3">
      <c r="E564" s="248"/>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50"/>
      <c r="AD564" s="251"/>
      <c r="AE564" s="251"/>
      <c r="AF564" s="251"/>
      <c r="AG564" s="251"/>
      <c r="AH564" s="251"/>
      <c r="AI564" s="251"/>
      <c r="AJ564" s="251"/>
      <c r="AM564" s="252"/>
      <c r="AN564" s="252"/>
      <c r="AO564" s="252"/>
      <c r="AP564" s="252"/>
      <c r="AQ564" s="252"/>
      <c r="AR564" s="252"/>
      <c r="AS564" s="252"/>
    </row>
    <row r="565" spans="5:45" ht="9" customHeight="1" x14ac:dyDescent="0.3">
      <c r="E565" s="253" t="s">
        <v>116</v>
      </c>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5"/>
      <c r="AD565" s="256"/>
      <c r="AE565" s="256"/>
      <c r="AF565" s="256"/>
      <c r="AG565" s="256"/>
      <c r="AH565" s="256"/>
      <c r="AI565" s="256"/>
      <c r="AJ565" s="256"/>
      <c r="AM565" s="257" t="str">
        <f>IF(AD565=0,"",AD565/$AM$462)</f>
        <v/>
      </c>
      <c r="AN565" s="257"/>
      <c r="AO565" s="257"/>
      <c r="AP565" s="257"/>
      <c r="AQ565" s="257"/>
      <c r="AR565" s="257"/>
      <c r="AS565" s="257"/>
    </row>
    <row r="566" spans="5:45" ht="9" customHeight="1" x14ac:dyDescent="0.3">
      <c r="E566" s="253"/>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5"/>
      <c r="AD566" s="256"/>
      <c r="AE566" s="256"/>
      <c r="AF566" s="256"/>
      <c r="AG566" s="256"/>
      <c r="AH566" s="256"/>
      <c r="AI566" s="256"/>
      <c r="AJ566" s="256"/>
      <c r="AM566" s="257"/>
      <c r="AN566" s="257"/>
      <c r="AO566" s="257"/>
      <c r="AP566" s="257"/>
      <c r="AQ566" s="257"/>
      <c r="AR566" s="257"/>
      <c r="AS566" s="257"/>
    </row>
    <row r="567" spans="5:45" ht="9" customHeight="1" x14ac:dyDescent="0.3">
      <c r="E567" s="248" t="s">
        <v>117</v>
      </c>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50"/>
      <c r="AD567" s="251"/>
      <c r="AE567" s="251"/>
      <c r="AF567" s="251"/>
      <c r="AG567" s="251"/>
      <c r="AH567" s="251"/>
      <c r="AI567" s="251"/>
      <c r="AJ567" s="251"/>
      <c r="AM567" s="252" t="str">
        <f>IF(AD567=0,"",AD567/$AM$462)</f>
        <v/>
      </c>
      <c r="AN567" s="252"/>
      <c r="AO567" s="252"/>
      <c r="AP567" s="252"/>
      <c r="AQ567" s="252"/>
      <c r="AR567" s="252"/>
      <c r="AS567" s="252"/>
    </row>
    <row r="568" spans="5:45" ht="9" customHeight="1" x14ac:dyDescent="0.3">
      <c r="E568" s="248"/>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50"/>
      <c r="AD568" s="251"/>
      <c r="AE568" s="251"/>
      <c r="AF568" s="251"/>
      <c r="AG568" s="251"/>
      <c r="AH568" s="251"/>
      <c r="AI568" s="251"/>
      <c r="AJ568" s="251"/>
      <c r="AM568" s="252"/>
      <c r="AN568" s="252"/>
      <c r="AO568" s="252"/>
      <c r="AP568" s="252"/>
      <c r="AQ568" s="252"/>
      <c r="AR568" s="252"/>
      <c r="AS568" s="252"/>
    </row>
    <row r="569" spans="5:45" ht="9" customHeight="1" x14ac:dyDescent="0.3">
      <c r="E569" s="253" t="s">
        <v>118</v>
      </c>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5"/>
      <c r="AD569" s="256"/>
      <c r="AE569" s="256"/>
      <c r="AF569" s="256"/>
      <c r="AG569" s="256"/>
      <c r="AH569" s="256"/>
      <c r="AI569" s="256"/>
      <c r="AJ569" s="256"/>
      <c r="AM569" s="257" t="str">
        <f>IF(AD569=0,"",AD569/$AM$462)</f>
        <v/>
      </c>
      <c r="AN569" s="257"/>
      <c r="AO569" s="257"/>
      <c r="AP569" s="257"/>
      <c r="AQ569" s="257"/>
      <c r="AR569" s="257"/>
      <c r="AS569" s="257"/>
    </row>
    <row r="570" spans="5:45" ht="9" customHeight="1" x14ac:dyDescent="0.3">
      <c r="E570" s="253"/>
      <c r="F570" s="254"/>
      <c r="G570" s="254"/>
      <c r="H570" s="254"/>
      <c r="I570" s="254"/>
      <c r="J570" s="254"/>
      <c r="K570" s="254"/>
      <c r="L570" s="254"/>
      <c r="M570" s="254"/>
      <c r="N570" s="254"/>
      <c r="O570" s="254"/>
      <c r="P570" s="254"/>
      <c r="Q570" s="254"/>
      <c r="R570" s="254"/>
      <c r="S570" s="254"/>
      <c r="T570" s="254"/>
      <c r="U570" s="254"/>
      <c r="V570" s="254"/>
      <c r="W570" s="254"/>
      <c r="X570" s="254"/>
      <c r="Y570" s="254"/>
      <c r="Z570" s="254"/>
      <c r="AA570" s="254"/>
      <c r="AB570" s="254"/>
      <c r="AC570" s="255"/>
      <c r="AD570" s="256"/>
      <c r="AE570" s="256"/>
      <c r="AF570" s="256"/>
      <c r="AG570" s="256"/>
      <c r="AH570" s="256"/>
      <c r="AI570" s="256"/>
      <c r="AJ570" s="256"/>
      <c r="AM570" s="257"/>
      <c r="AN570" s="257"/>
      <c r="AO570" s="257"/>
      <c r="AP570" s="257"/>
      <c r="AQ570" s="257"/>
      <c r="AR570" s="257"/>
      <c r="AS570" s="257"/>
    </row>
    <row r="571" spans="5:45" ht="9" customHeight="1" x14ac:dyDescent="0.3">
      <c r="E571" s="248" t="s">
        <v>144</v>
      </c>
      <c r="F571" s="249"/>
      <c r="G571" s="249"/>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50"/>
      <c r="AD571" s="251"/>
      <c r="AE571" s="251"/>
      <c r="AF571" s="251"/>
      <c r="AG571" s="251"/>
      <c r="AH571" s="251"/>
      <c r="AI571" s="251"/>
      <c r="AJ571" s="251"/>
      <c r="AM571" s="252" t="str">
        <f>IF(AD571=0,"",AD571/$AM$462)</f>
        <v/>
      </c>
      <c r="AN571" s="252"/>
      <c r="AO571" s="252"/>
      <c r="AP571" s="252"/>
      <c r="AQ571" s="252"/>
      <c r="AR571" s="252"/>
      <c r="AS571" s="252"/>
    </row>
    <row r="572" spans="5:45" ht="9" customHeight="1" x14ac:dyDescent="0.3">
      <c r="E572" s="248"/>
      <c r="F572" s="249"/>
      <c r="G572" s="249"/>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50"/>
      <c r="AD572" s="251"/>
      <c r="AE572" s="251"/>
      <c r="AF572" s="251"/>
      <c r="AG572" s="251"/>
      <c r="AH572" s="251"/>
      <c r="AI572" s="251"/>
      <c r="AJ572" s="251"/>
      <c r="AM572" s="252"/>
      <c r="AN572" s="252"/>
      <c r="AO572" s="252"/>
      <c r="AP572" s="252"/>
      <c r="AQ572" s="252"/>
      <c r="AR572" s="252"/>
      <c r="AS572" s="252"/>
    </row>
    <row r="573" spans="5:45" ht="9" customHeight="1" x14ac:dyDescent="0.3">
      <c r="E573" s="253" t="s">
        <v>145</v>
      </c>
      <c r="F573" s="254"/>
      <c r="G573" s="254"/>
      <c r="H573" s="254"/>
      <c r="I573" s="254"/>
      <c r="J573" s="254"/>
      <c r="K573" s="254"/>
      <c r="L573" s="254"/>
      <c r="M573" s="254"/>
      <c r="N573" s="254"/>
      <c r="O573" s="254"/>
      <c r="P573" s="254"/>
      <c r="Q573" s="254"/>
      <c r="R573" s="254"/>
      <c r="S573" s="254"/>
      <c r="T573" s="254"/>
      <c r="U573" s="254"/>
      <c r="V573" s="254"/>
      <c r="W573" s="254"/>
      <c r="X573" s="254"/>
      <c r="Y573" s="254"/>
      <c r="Z573" s="254"/>
      <c r="AA573" s="254"/>
      <c r="AB573" s="254"/>
      <c r="AC573" s="255"/>
      <c r="AD573" s="256">
        <v>150000</v>
      </c>
      <c r="AE573" s="256"/>
      <c r="AF573" s="256"/>
      <c r="AG573" s="256"/>
      <c r="AH573" s="256"/>
      <c r="AI573" s="256"/>
      <c r="AJ573" s="256"/>
      <c r="AM573" s="257" t="e">
        <f>IF(AD573=0,"",AD573/$AM$462)</f>
        <v>#DIV/0!</v>
      </c>
      <c r="AN573" s="257"/>
      <c r="AO573" s="257"/>
      <c r="AP573" s="257"/>
      <c r="AQ573" s="257"/>
      <c r="AR573" s="257"/>
      <c r="AS573" s="257"/>
    </row>
    <row r="574" spans="5:45" ht="9" customHeight="1" x14ac:dyDescent="0.3">
      <c r="E574" s="253"/>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5"/>
      <c r="AD574" s="256"/>
      <c r="AE574" s="256"/>
      <c r="AF574" s="256"/>
      <c r="AG574" s="256"/>
      <c r="AH574" s="256"/>
      <c r="AI574" s="256"/>
      <c r="AJ574" s="256"/>
      <c r="AM574" s="257"/>
      <c r="AN574" s="257"/>
      <c r="AO574" s="257"/>
      <c r="AP574" s="257"/>
      <c r="AQ574" s="257"/>
      <c r="AR574" s="257"/>
      <c r="AS574" s="257"/>
    </row>
    <row r="575" spans="5:45" ht="9" customHeight="1" x14ac:dyDescent="0.3">
      <c r="E575" s="248" t="s">
        <v>147</v>
      </c>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50"/>
      <c r="AD575" s="251"/>
      <c r="AE575" s="251"/>
      <c r="AF575" s="251"/>
      <c r="AG575" s="251"/>
      <c r="AH575" s="251"/>
      <c r="AI575" s="251"/>
      <c r="AJ575" s="251"/>
      <c r="AM575" s="252" t="str">
        <f>IF(AD575=0,"",AD575/$AM$462)</f>
        <v/>
      </c>
      <c r="AN575" s="252"/>
      <c r="AO575" s="252"/>
      <c r="AP575" s="252"/>
      <c r="AQ575" s="252"/>
      <c r="AR575" s="252"/>
      <c r="AS575" s="252"/>
    </row>
    <row r="576" spans="5:45" ht="9" customHeight="1" x14ac:dyDescent="0.3">
      <c r="E576" s="248"/>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50"/>
      <c r="AD576" s="251"/>
      <c r="AE576" s="251"/>
      <c r="AF576" s="251"/>
      <c r="AG576" s="251"/>
      <c r="AH576" s="251"/>
      <c r="AI576" s="251"/>
      <c r="AJ576" s="251"/>
      <c r="AM576" s="252"/>
      <c r="AN576" s="252"/>
      <c r="AO576" s="252"/>
      <c r="AP576" s="252"/>
      <c r="AQ576" s="252"/>
      <c r="AR576" s="252"/>
      <c r="AS576" s="252"/>
    </row>
    <row r="577" spans="1:47" ht="9" customHeight="1" x14ac:dyDescent="0.3">
      <c r="E577" s="253" t="s">
        <v>147</v>
      </c>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5"/>
      <c r="AD577" s="256"/>
      <c r="AE577" s="256"/>
      <c r="AF577" s="256"/>
      <c r="AG577" s="256"/>
      <c r="AH577" s="256"/>
      <c r="AI577" s="256"/>
      <c r="AJ577" s="256"/>
      <c r="AM577" s="257" t="str">
        <f>IF(AD577=0,"",AD577/$AM$462)</f>
        <v/>
      </c>
      <c r="AN577" s="257"/>
      <c r="AO577" s="257"/>
      <c r="AP577" s="257"/>
      <c r="AQ577" s="257"/>
      <c r="AR577" s="257"/>
      <c r="AS577" s="257"/>
    </row>
    <row r="578" spans="1:47" ht="9" customHeight="1" x14ac:dyDescent="0.3">
      <c r="E578" s="253"/>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5"/>
      <c r="AD578" s="256"/>
      <c r="AE578" s="256"/>
      <c r="AF578" s="256"/>
      <c r="AG578" s="256"/>
      <c r="AH578" s="256"/>
      <c r="AI578" s="256"/>
      <c r="AJ578" s="256"/>
      <c r="AM578" s="257"/>
      <c r="AN578" s="257"/>
      <c r="AO578" s="257"/>
      <c r="AP578" s="257"/>
      <c r="AQ578" s="257"/>
      <c r="AR578" s="257"/>
      <c r="AS578" s="257"/>
    </row>
    <row r="579" spans="1:47" ht="9" customHeight="1" x14ac:dyDescent="0.3">
      <c r="K579" s="9"/>
      <c r="L579" s="9"/>
      <c r="M579" s="9"/>
      <c r="N579" s="9"/>
      <c r="O579" s="9"/>
      <c r="P579" s="9"/>
      <c r="Q579" s="9"/>
      <c r="R579" s="9"/>
      <c r="S579" s="9"/>
      <c r="T579" s="9"/>
      <c r="U579" s="9"/>
      <c r="V579" s="9"/>
      <c r="W579" s="9"/>
      <c r="X579" s="9"/>
      <c r="Y579" s="9"/>
      <c r="Z579" s="9"/>
      <c r="AA579" s="9"/>
      <c r="AB579" s="9"/>
      <c r="AC579" s="9"/>
      <c r="AD579" s="65"/>
      <c r="AE579" s="65"/>
      <c r="AF579" s="65"/>
      <c r="AG579" s="65"/>
      <c r="AH579" s="65"/>
      <c r="AI579" s="65"/>
      <c r="AJ579" s="65"/>
      <c r="AM579" s="68"/>
      <c r="AN579" s="68"/>
      <c r="AO579" s="69"/>
      <c r="AP579" s="69"/>
      <c r="AQ579" s="69"/>
      <c r="AR579" s="69"/>
      <c r="AS579" s="69"/>
    </row>
    <row r="580" spans="1:47" ht="9" customHeight="1" x14ac:dyDescent="0.3">
      <c r="E580" s="242" t="s">
        <v>146</v>
      </c>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4"/>
      <c r="AD580" s="247">
        <f>SUM(AD557:AJ578)</f>
        <v>150000</v>
      </c>
      <c r="AE580" s="247"/>
      <c r="AF580" s="247"/>
      <c r="AG580" s="247"/>
      <c r="AH580" s="247"/>
      <c r="AI580" s="247"/>
      <c r="AJ580" s="247"/>
      <c r="AM580" s="246" t="e">
        <f>IF(AD580=0,"",AD580/$AM$462)</f>
        <v>#DIV/0!</v>
      </c>
      <c r="AN580" s="246"/>
      <c r="AO580" s="246"/>
      <c r="AP580" s="246"/>
      <c r="AQ580" s="246"/>
      <c r="AR580" s="246"/>
      <c r="AS580" s="246"/>
    </row>
    <row r="581" spans="1:47" ht="9" customHeight="1" x14ac:dyDescent="0.3">
      <c r="E581" s="242"/>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4"/>
      <c r="AD581" s="247"/>
      <c r="AE581" s="247"/>
      <c r="AF581" s="247"/>
      <c r="AG581" s="247"/>
      <c r="AH581" s="247"/>
      <c r="AI581" s="247"/>
      <c r="AJ581" s="247"/>
      <c r="AM581" s="246"/>
      <c r="AN581" s="246"/>
      <c r="AO581" s="246"/>
      <c r="AP581" s="246"/>
      <c r="AQ581" s="246"/>
      <c r="AR581" s="246"/>
      <c r="AS581" s="246"/>
    </row>
    <row r="582" spans="1:47" ht="9" customHeight="1" x14ac:dyDescent="0.3">
      <c r="AD582" s="66"/>
      <c r="AE582" s="66"/>
      <c r="AF582" s="66"/>
      <c r="AG582" s="66"/>
      <c r="AH582" s="67"/>
      <c r="AI582" s="66"/>
      <c r="AJ582" s="66"/>
      <c r="AM582" s="69"/>
      <c r="AN582" s="69"/>
      <c r="AO582" s="69"/>
      <c r="AP582" s="69"/>
      <c r="AQ582" s="69"/>
      <c r="AR582" s="69"/>
      <c r="AS582" s="69"/>
    </row>
    <row r="583" spans="1:47" ht="9" customHeight="1" x14ac:dyDescent="0.3">
      <c r="E583" s="242" t="s">
        <v>148</v>
      </c>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4"/>
      <c r="AD583" s="247">
        <v>21600</v>
      </c>
      <c r="AE583" s="247"/>
      <c r="AF583" s="247"/>
      <c r="AG583" s="247"/>
      <c r="AH583" s="247"/>
      <c r="AI583" s="247"/>
      <c r="AJ583" s="247"/>
      <c r="AM583" s="246" t="e">
        <f>IF(AD583=0,"",AD583/$AM$462)</f>
        <v>#DIV/0!</v>
      </c>
      <c r="AN583" s="246"/>
      <c r="AO583" s="246"/>
      <c r="AP583" s="246"/>
      <c r="AQ583" s="246"/>
      <c r="AR583" s="246"/>
      <c r="AS583" s="246"/>
    </row>
    <row r="584" spans="1:47" ht="9" customHeight="1" x14ac:dyDescent="0.3">
      <c r="E584" s="242"/>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4"/>
      <c r="AD584" s="247"/>
      <c r="AE584" s="247"/>
      <c r="AF584" s="247"/>
      <c r="AG584" s="247"/>
      <c r="AH584" s="247"/>
      <c r="AI584" s="247"/>
      <c r="AJ584" s="247"/>
      <c r="AM584" s="246"/>
      <c r="AN584" s="246"/>
      <c r="AO584" s="246"/>
      <c r="AP584" s="246"/>
      <c r="AQ584" s="246"/>
      <c r="AR584" s="246"/>
      <c r="AS584" s="246"/>
    </row>
    <row r="585" spans="1:47" ht="9" customHeight="1" x14ac:dyDescent="0.3">
      <c r="AD585" s="66"/>
      <c r="AE585" s="66"/>
      <c r="AF585" s="66"/>
      <c r="AG585" s="66"/>
      <c r="AH585" s="67"/>
      <c r="AI585" s="66"/>
      <c r="AJ585" s="66"/>
      <c r="AM585" s="70"/>
      <c r="AN585" s="70"/>
      <c r="AO585" s="70"/>
      <c r="AP585" s="70"/>
      <c r="AQ585" s="70"/>
      <c r="AR585" s="70"/>
      <c r="AS585" s="70"/>
    </row>
    <row r="586" spans="1:47" ht="9" customHeight="1" x14ac:dyDescent="0.3">
      <c r="E586" s="242" t="s">
        <v>149</v>
      </c>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4"/>
      <c r="AD586" s="245">
        <f>AM546-AD554-AD580-AD583</f>
        <v>0</v>
      </c>
      <c r="AE586" s="245"/>
      <c r="AF586" s="245"/>
      <c r="AG586" s="245"/>
      <c r="AH586" s="245"/>
      <c r="AI586" s="245"/>
      <c r="AJ586" s="245"/>
      <c r="AM586" s="246" t="str">
        <f>IF(AD586=0,"",AD586/$AM$462)</f>
        <v/>
      </c>
      <c r="AN586" s="246"/>
      <c r="AO586" s="246"/>
      <c r="AP586" s="246"/>
      <c r="AQ586" s="246"/>
      <c r="AR586" s="246"/>
      <c r="AS586" s="246"/>
    </row>
    <row r="587" spans="1:47" ht="9" customHeight="1" x14ac:dyDescent="0.3">
      <c r="E587" s="242"/>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4"/>
      <c r="AD587" s="245"/>
      <c r="AE587" s="245"/>
      <c r="AF587" s="245"/>
      <c r="AG587" s="245"/>
      <c r="AH587" s="245"/>
      <c r="AI587" s="245"/>
      <c r="AJ587" s="245"/>
      <c r="AM587" s="246"/>
      <c r="AN587" s="246"/>
      <c r="AO587" s="246"/>
      <c r="AP587" s="246"/>
      <c r="AQ587" s="246"/>
      <c r="AR587" s="246"/>
      <c r="AS587" s="246"/>
    </row>
    <row r="589" spans="1:47" ht="9" customHeight="1" x14ac:dyDescent="0.3">
      <c r="A589" s="298" t="str">
        <f>$L$94</f>
        <v>Le développement des actions collectives de prévention de la perte d'autonomie de l'ASEPT Bretagne dans le Morbihan</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298"/>
      <c r="AF589" s="298"/>
      <c r="AG589" s="298"/>
      <c r="AH589" s="298"/>
      <c r="AI589" s="298"/>
      <c r="AJ589" s="298"/>
      <c r="AK589" s="298"/>
      <c r="AL589" s="298"/>
      <c r="AM589" s="298"/>
      <c r="AN589" s="298"/>
      <c r="AO589" s="298"/>
      <c r="AP589" s="298"/>
      <c r="AQ589" s="298"/>
      <c r="AR589" s="298"/>
      <c r="AS589" s="298"/>
      <c r="AT589" s="298"/>
      <c r="AU589" s="298"/>
    </row>
    <row r="590" spans="1:47" ht="9" customHeight="1" x14ac:dyDescent="0.3">
      <c r="A590" s="298"/>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row>
    <row r="591" spans="1:47" ht="9" customHeight="1" x14ac:dyDescent="0.3">
      <c r="A591" s="298"/>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298"/>
      <c r="AE591" s="298"/>
      <c r="AF591" s="298"/>
      <c r="AG591" s="298"/>
      <c r="AH591" s="298"/>
      <c r="AI591" s="298"/>
      <c r="AJ591" s="298"/>
      <c r="AK591" s="298"/>
      <c r="AL591" s="298"/>
      <c r="AM591" s="298"/>
      <c r="AN591" s="298"/>
      <c r="AO591" s="298"/>
      <c r="AP591" s="298"/>
      <c r="AQ591" s="298"/>
      <c r="AR591" s="298"/>
      <c r="AS591" s="298"/>
      <c r="AT591" s="298"/>
      <c r="AU591" s="298"/>
    </row>
    <row r="592" spans="1:47" ht="9" customHeight="1" x14ac:dyDescent="0.3">
      <c r="D592" s="48"/>
      <c r="E592" s="48"/>
      <c r="F592" s="48"/>
      <c r="G592" s="48"/>
      <c r="H592" s="48"/>
      <c r="I592" s="48"/>
      <c r="J592" s="48"/>
      <c r="K592" s="48"/>
      <c r="L592" s="48"/>
      <c r="M592" s="48"/>
      <c r="N592" s="48"/>
      <c r="O592" s="48"/>
      <c r="P592" s="48"/>
      <c r="Q592" s="48"/>
      <c r="R592" s="55"/>
      <c r="S592" s="48"/>
      <c r="T592" s="48"/>
      <c r="U592" s="48"/>
      <c r="V592" s="48"/>
      <c r="W592" s="48"/>
      <c r="X592" s="48"/>
      <c r="Y592" s="48"/>
      <c r="Z592" s="48"/>
      <c r="AA592" s="48"/>
      <c r="AB592" s="48"/>
      <c r="AC592" s="48"/>
      <c r="AD592" s="48"/>
      <c r="AE592" s="48"/>
      <c r="AF592" s="48"/>
      <c r="AG592" s="48"/>
      <c r="AH592" s="55"/>
      <c r="AI592" s="48"/>
      <c r="AJ592" s="48"/>
      <c r="AK592" s="48"/>
      <c r="AL592" s="48"/>
      <c r="AM592" s="48"/>
      <c r="AN592" s="48"/>
      <c r="AO592" s="48"/>
      <c r="AP592" s="48"/>
      <c r="AQ592" s="48"/>
      <c r="AR592" s="48"/>
      <c r="AS592" s="48"/>
      <c r="AT592" s="48"/>
      <c r="AU592" s="48"/>
    </row>
    <row r="593" spans="2:50" ht="9" customHeight="1" x14ac:dyDescent="0.3">
      <c r="D593" s="299" t="s">
        <v>162</v>
      </c>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299"/>
      <c r="AF593" s="299"/>
      <c r="AG593" s="299"/>
      <c r="AH593" s="299"/>
      <c r="AI593" s="299"/>
      <c r="AJ593" s="299"/>
      <c r="AK593" s="299"/>
      <c r="AL593" s="299"/>
      <c r="AM593" s="299"/>
      <c r="AN593" s="299"/>
      <c r="AO593" s="299"/>
      <c r="AP593" s="299"/>
      <c r="AQ593" s="299"/>
      <c r="AR593" s="299"/>
      <c r="AS593" s="299"/>
      <c r="AT593" s="299"/>
      <c r="AU593" s="299"/>
    </row>
    <row r="594" spans="2:50" ht="9" customHeight="1" x14ac:dyDescent="0.3">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c r="AA594" s="299"/>
      <c r="AB594" s="299"/>
      <c r="AC594" s="299"/>
      <c r="AD594" s="299"/>
      <c r="AE594" s="299"/>
      <c r="AF594" s="299"/>
      <c r="AG594" s="299"/>
      <c r="AH594" s="299"/>
      <c r="AI594" s="299"/>
      <c r="AJ594" s="299"/>
      <c r="AK594" s="299"/>
      <c r="AL594" s="299"/>
      <c r="AM594" s="299"/>
      <c r="AN594" s="299"/>
      <c r="AO594" s="299"/>
      <c r="AP594" s="299"/>
      <c r="AQ594" s="299"/>
      <c r="AR594" s="299"/>
      <c r="AS594" s="299"/>
      <c r="AT594" s="299"/>
      <c r="AU594" s="299"/>
    </row>
    <row r="596" spans="2:50" ht="9" customHeight="1" x14ac:dyDescent="0.3">
      <c r="B596" s="258" t="s">
        <v>53</v>
      </c>
      <c r="C596" s="258"/>
      <c r="D596" s="259" t="s">
        <v>131</v>
      </c>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59"/>
      <c r="AE596" s="259"/>
      <c r="AF596" s="259"/>
      <c r="AG596" s="259"/>
      <c r="AH596" s="259"/>
      <c r="AI596" s="259"/>
      <c r="AJ596" s="259"/>
      <c r="AK596" s="259"/>
      <c r="AL596" s="259"/>
      <c r="AM596" s="259"/>
      <c r="AN596" s="259"/>
      <c r="AO596" s="259"/>
      <c r="AP596" s="259"/>
      <c r="AQ596" s="259"/>
      <c r="AR596" s="259"/>
      <c r="AS596" s="259"/>
      <c r="AT596" s="259"/>
      <c r="AU596" s="259"/>
      <c r="AV596" s="259"/>
      <c r="AW596" s="59"/>
      <c r="AX596" s="43"/>
    </row>
    <row r="597" spans="2:50" ht="9" customHeight="1" x14ac:dyDescent="0.3">
      <c r="B597" s="258"/>
      <c r="C597" s="258"/>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59"/>
      <c r="AE597" s="259"/>
      <c r="AF597" s="259"/>
      <c r="AG597" s="259"/>
      <c r="AH597" s="259"/>
      <c r="AI597" s="259"/>
      <c r="AJ597" s="259"/>
      <c r="AK597" s="259"/>
      <c r="AL597" s="259"/>
      <c r="AM597" s="259"/>
      <c r="AN597" s="259"/>
      <c r="AO597" s="259"/>
      <c r="AP597" s="259"/>
      <c r="AQ597" s="259"/>
      <c r="AR597" s="259"/>
      <c r="AS597" s="259"/>
      <c r="AT597" s="259"/>
      <c r="AU597" s="259"/>
      <c r="AV597" s="259"/>
      <c r="AW597" s="59"/>
      <c r="AX597" s="43"/>
    </row>
    <row r="598" spans="2:50" ht="9" customHeight="1" x14ac:dyDescent="0.3">
      <c r="C598" s="262"/>
      <c r="D598" s="292"/>
      <c r="E598" s="260" t="s">
        <v>132</v>
      </c>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2"/>
      <c r="AD598" s="266" t="s">
        <v>134</v>
      </c>
      <c r="AE598" s="266"/>
      <c r="AF598" s="266"/>
      <c r="AG598" s="266"/>
      <c r="AH598" s="266"/>
      <c r="AI598" s="266"/>
      <c r="AJ598" s="266"/>
      <c r="AK598" s="294" t="s">
        <v>135</v>
      </c>
      <c r="AL598" s="295"/>
      <c r="AM598" s="266" t="s">
        <v>133</v>
      </c>
      <c r="AN598" s="266"/>
      <c r="AO598" s="266"/>
      <c r="AP598" s="266"/>
      <c r="AQ598" s="266"/>
      <c r="AR598" s="266"/>
      <c r="AS598" s="266"/>
    </row>
    <row r="599" spans="2:50" ht="9" customHeight="1" x14ac:dyDescent="0.3">
      <c r="C599" s="265"/>
      <c r="D599" s="293"/>
      <c r="E599" s="263"/>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5"/>
      <c r="AD599" s="267"/>
      <c r="AE599" s="267"/>
      <c r="AF599" s="267"/>
      <c r="AG599" s="267"/>
      <c r="AH599" s="267"/>
      <c r="AI599" s="267"/>
      <c r="AJ599" s="267"/>
      <c r="AK599" s="296"/>
      <c r="AL599" s="297"/>
      <c r="AM599" s="267"/>
      <c r="AN599" s="267"/>
      <c r="AO599" s="267"/>
      <c r="AP599" s="267"/>
      <c r="AQ599" s="267"/>
      <c r="AR599" s="267"/>
      <c r="AS599" s="267"/>
    </row>
    <row r="600" spans="2:50" ht="9" customHeight="1" x14ac:dyDescent="0.3">
      <c r="C600" s="279">
        <f>IF(ISBLANK(E600),"",1)</f>
        <v>1</v>
      </c>
      <c r="D600" s="280"/>
      <c r="E600" s="289" t="s">
        <v>151</v>
      </c>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1"/>
      <c r="AD600" s="275">
        <f>19740</f>
        <v>19740</v>
      </c>
      <c r="AE600" s="275"/>
      <c r="AF600" s="275"/>
      <c r="AG600" s="275"/>
      <c r="AH600" s="275"/>
      <c r="AI600" s="275"/>
      <c r="AJ600" s="275"/>
      <c r="AK600" s="276">
        <v>3</v>
      </c>
      <c r="AL600" s="277"/>
      <c r="AM600" s="275">
        <f>AD600*AK600</f>
        <v>59220</v>
      </c>
      <c r="AN600" s="275"/>
      <c r="AO600" s="275"/>
      <c r="AP600" s="275"/>
      <c r="AQ600" s="275"/>
      <c r="AR600" s="275"/>
      <c r="AS600" s="275"/>
    </row>
    <row r="601" spans="2:50" ht="9" customHeight="1" x14ac:dyDescent="0.3">
      <c r="C601" s="279"/>
      <c r="D601" s="280"/>
      <c r="E601" s="289"/>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1"/>
      <c r="AD601" s="275"/>
      <c r="AE601" s="275"/>
      <c r="AF601" s="275"/>
      <c r="AG601" s="275"/>
      <c r="AH601" s="275"/>
      <c r="AI601" s="275"/>
      <c r="AJ601" s="275"/>
      <c r="AK601" s="276"/>
      <c r="AL601" s="277"/>
      <c r="AM601" s="275"/>
      <c r="AN601" s="275"/>
      <c r="AO601" s="275"/>
      <c r="AP601" s="275"/>
      <c r="AQ601" s="275"/>
      <c r="AR601" s="275"/>
      <c r="AS601" s="275"/>
    </row>
    <row r="602" spans="2:50" ht="9" customHeight="1" x14ac:dyDescent="0.3">
      <c r="C602" s="287">
        <f>IF(ISBLANK(E602),"",C600+1)</f>
        <v>2</v>
      </c>
      <c r="D602" s="288"/>
      <c r="E602" s="281" t="s">
        <v>152</v>
      </c>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3"/>
      <c r="AD602" s="284">
        <v>3390</v>
      </c>
      <c r="AE602" s="284"/>
      <c r="AF602" s="284"/>
      <c r="AG602" s="284"/>
      <c r="AH602" s="284"/>
      <c r="AI602" s="284"/>
      <c r="AJ602" s="284"/>
      <c r="AK602" s="285">
        <v>3</v>
      </c>
      <c r="AL602" s="286"/>
      <c r="AM602" s="284">
        <f>IF(C602="","",AD602*AK602)</f>
        <v>10170</v>
      </c>
      <c r="AN602" s="284"/>
      <c r="AO602" s="284"/>
      <c r="AP602" s="284"/>
      <c r="AQ602" s="284"/>
      <c r="AR602" s="284"/>
      <c r="AS602" s="284"/>
    </row>
    <row r="603" spans="2:50" ht="9" customHeight="1" x14ac:dyDescent="0.3">
      <c r="C603" s="287"/>
      <c r="D603" s="288"/>
      <c r="E603" s="281"/>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3"/>
      <c r="AD603" s="284"/>
      <c r="AE603" s="284"/>
      <c r="AF603" s="284"/>
      <c r="AG603" s="284"/>
      <c r="AH603" s="284"/>
      <c r="AI603" s="284"/>
      <c r="AJ603" s="284"/>
      <c r="AK603" s="285"/>
      <c r="AL603" s="286"/>
      <c r="AM603" s="284"/>
      <c r="AN603" s="284"/>
      <c r="AO603" s="284"/>
      <c r="AP603" s="284"/>
      <c r="AQ603" s="284"/>
      <c r="AR603" s="284"/>
      <c r="AS603" s="284"/>
    </row>
    <row r="604" spans="2:50" ht="9" customHeight="1" x14ac:dyDescent="0.3">
      <c r="C604" s="279">
        <f t="shared" ref="C604" si="26">IF(ISBLANK(E604),"",C602+1)</f>
        <v>3</v>
      </c>
      <c r="D604" s="280"/>
      <c r="E604" s="289" t="s">
        <v>153</v>
      </c>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1"/>
      <c r="AD604" s="275">
        <v>2630</v>
      </c>
      <c r="AE604" s="275"/>
      <c r="AF604" s="275"/>
      <c r="AG604" s="275"/>
      <c r="AH604" s="275"/>
      <c r="AI604" s="275"/>
      <c r="AJ604" s="275"/>
      <c r="AK604" s="276">
        <v>3</v>
      </c>
      <c r="AL604" s="277"/>
      <c r="AM604" s="275">
        <f t="shared" ref="AM604" si="27">IF(C604="","",AD604*AK604)</f>
        <v>7890</v>
      </c>
      <c r="AN604" s="275"/>
      <c r="AO604" s="275"/>
      <c r="AP604" s="275"/>
      <c r="AQ604" s="275"/>
      <c r="AR604" s="275"/>
      <c r="AS604" s="275"/>
    </row>
    <row r="605" spans="2:50" ht="9" customHeight="1" x14ac:dyDescent="0.3">
      <c r="C605" s="279"/>
      <c r="D605" s="280"/>
      <c r="E605" s="289"/>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1"/>
      <c r="AD605" s="275"/>
      <c r="AE605" s="275"/>
      <c r="AF605" s="275"/>
      <c r="AG605" s="275"/>
      <c r="AH605" s="275"/>
      <c r="AI605" s="275"/>
      <c r="AJ605" s="275"/>
      <c r="AK605" s="276"/>
      <c r="AL605" s="277"/>
      <c r="AM605" s="275"/>
      <c r="AN605" s="275"/>
      <c r="AO605" s="275"/>
      <c r="AP605" s="275"/>
      <c r="AQ605" s="275"/>
      <c r="AR605" s="275"/>
      <c r="AS605" s="275"/>
    </row>
    <row r="606" spans="2:50" ht="9" customHeight="1" x14ac:dyDescent="0.3">
      <c r="C606" s="287">
        <f t="shared" ref="C606" si="28">IF(ISBLANK(E606),"",C604+1)</f>
        <v>4</v>
      </c>
      <c r="D606" s="288"/>
      <c r="E606" s="281" t="s">
        <v>154</v>
      </c>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3"/>
      <c r="AD606" s="284">
        <v>8130</v>
      </c>
      <c r="AE606" s="284"/>
      <c r="AF606" s="284"/>
      <c r="AG606" s="284"/>
      <c r="AH606" s="284"/>
      <c r="AI606" s="284"/>
      <c r="AJ606" s="284"/>
      <c r="AK606" s="285">
        <v>3</v>
      </c>
      <c r="AL606" s="286"/>
      <c r="AM606" s="284">
        <f t="shared" ref="AM606" si="29">IF(C606="","",AD606*AK606)</f>
        <v>24390</v>
      </c>
      <c r="AN606" s="284"/>
      <c r="AO606" s="284"/>
      <c r="AP606" s="284"/>
      <c r="AQ606" s="284"/>
      <c r="AR606" s="284"/>
      <c r="AS606" s="284"/>
    </row>
    <row r="607" spans="2:50" ht="9" customHeight="1" x14ac:dyDescent="0.3">
      <c r="C607" s="287"/>
      <c r="D607" s="288"/>
      <c r="E607" s="281"/>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3"/>
      <c r="AD607" s="284"/>
      <c r="AE607" s="284"/>
      <c r="AF607" s="284"/>
      <c r="AG607" s="284"/>
      <c r="AH607" s="284"/>
      <c r="AI607" s="284"/>
      <c r="AJ607" s="284"/>
      <c r="AK607" s="285"/>
      <c r="AL607" s="286"/>
      <c r="AM607" s="284"/>
      <c r="AN607" s="284"/>
      <c r="AO607" s="284"/>
      <c r="AP607" s="284"/>
      <c r="AQ607" s="284"/>
      <c r="AR607" s="284"/>
      <c r="AS607" s="284"/>
    </row>
    <row r="608" spans="2:50" ht="9" customHeight="1" x14ac:dyDescent="0.3">
      <c r="C608" s="279">
        <f t="shared" ref="C608" si="30">IF(ISBLANK(E608),"",C606+1)</f>
        <v>5</v>
      </c>
      <c r="D608" s="280"/>
      <c r="E608" s="289" t="s">
        <v>155</v>
      </c>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1"/>
      <c r="AD608" s="275">
        <v>880</v>
      </c>
      <c r="AE608" s="275"/>
      <c r="AF608" s="275"/>
      <c r="AG608" s="275"/>
      <c r="AH608" s="275"/>
      <c r="AI608" s="275"/>
      <c r="AJ608" s="275"/>
      <c r="AK608" s="276">
        <v>3</v>
      </c>
      <c r="AL608" s="277"/>
      <c r="AM608" s="275">
        <f t="shared" ref="AM608" si="31">IF(C608="","",AD608*AK608)</f>
        <v>2640</v>
      </c>
      <c r="AN608" s="275"/>
      <c r="AO608" s="275"/>
      <c r="AP608" s="275"/>
      <c r="AQ608" s="275"/>
      <c r="AR608" s="275"/>
      <c r="AS608" s="275"/>
    </row>
    <row r="609" spans="3:45" ht="9" customHeight="1" x14ac:dyDescent="0.3">
      <c r="C609" s="279"/>
      <c r="D609" s="280"/>
      <c r="E609" s="289"/>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1"/>
      <c r="AD609" s="275"/>
      <c r="AE609" s="275"/>
      <c r="AF609" s="275"/>
      <c r="AG609" s="275"/>
      <c r="AH609" s="275"/>
      <c r="AI609" s="275"/>
      <c r="AJ609" s="275"/>
      <c r="AK609" s="276"/>
      <c r="AL609" s="277"/>
      <c r="AM609" s="275"/>
      <c r="AN609" s="275"/>
      <c r="AO609" s="275"/>
      <c r="AP609" s="275"/>
      <c r="AQ609" s="275"/>
      <c r="AR609" s="275"/>
      <c r="AS609" s="275"/>
    </row>
    <row r="610" spans="3:45" ht="9" customHeight="1" x14ac:dyDescent="0.3">
      <c r="C610" s="287">
        <f t="shared" ref="C610" si="32">IF(ISBLANK(E610),"",C608+1)</f>
        <v>6</v>
      </c>
      <c r="D610" s="288"/>
      <c r="E610" s="281" t="s">
        <v>156</v>
      </c>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3"/>
      <c r="AD610" s="284">
        <v>880</v>
      </c>
      <c r="AE610" s="284"/>
      <c r="AF610" s="284"/>
      <c r="AG610" s="284"/>
      <c r="AH610" s="284"/>
      <c r="AI610" s="284"/>
      <c r="AJ610" s="284"/>
      <c r="AK610" s="285">
        <v>3</v>
      </c>
      <c r="AL610" s="286"/>
      <c r="AM610" s="284">
        <f t="shared" ref="AM610" si="33">IF(C610="","",AD610*AK610)</f>
        <v>2640</v>
      </c>
      <c r="AN610" s="284"/>
      <c r="AO610" s="284"/>
      <c r="AP610" s="284"/>
      <c r="AQ610" s="284"/>
      <c r="AR610" s="284"/>
      <c r="AS610" s="284"/>
    </row>
    <row r="611" spans="3:45" ht="9" customHeight="1" x14ac:dyDescent="0.3">
      <c r="C611" s="287"/>
      <c r="D611" s="288"/>
      <c r="E611" s="281"/>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3"/>
      <c r="AD611" s="284"/>
      <c r="AE611" s="284"/>
      <c r="AF611" s="284"/>
      <c r="AG611" s="284"/>
      <c r="AH611" s="284"/>
      <c r="AI611" s="284"/>
      <c r="AJ611" s="284"/>
      <c r="AK611" s="285"/>
      <c r="AL611" s="286"/>
      <c r="AM611" s="284"/>
      <c r="AN611" s="284"/>
      <c r="AO611" s="284"/>
      <c r="AP611" s="284"/>
      <c r="AQ611" s="284"/>
      <c r="AR611" s="284"/>
      <c r="AS611" s="284"/>
    </row>
    <row r="612" spans="3:45" ht="9" customHeight="1" x14ac:dyDescent="0.3">
      <c r="C612" s="279">
        <f t="shared" ref="C612" si="34">IF(ISBLANK(E612),"",C610+1)</f>
        <v>7</v>
      </c>
      <c r="D612" s="280"/>
      <c r="E612" s="289" t="s">
        <v>157</v>
      </c>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1"/>
      <c r="AD612" s="275">
        <v>6910</v>
      </c>
      <c r="AE612" s="275"/>
      <c r="AF612" s="275"/>
      <c r="AG612" s="275"/>
      <c r="AH612" s="275"/>
      <c r="AI612" s="275"/>
      <c r="AJ612" s="275"/>
      <c r="AK612" s="276">
        <v>3</v>
      </c>
      <c r="AL612" s="277"/>
      <c r="AM612" s="275">
        <f t="shared" ref="AM612" si="35">IF(C612="","",AD612*AK612)</f>
        <v>20730</v>
      </c>
      <c r="AN612" s="275"/>
      <c r="AO612" s="275"/>
      <c r="AP612" s="275"/>
      <c r="AQ612" s="275"/>
      <c r="AR612" s="275"/>
      <c r="AS612" s="275"/>
    </row>
    <row r="613" spans="3:45" ht="9" customHeight="1" x14ac:dyDescent="0.3">
      <c r="C613" s="279"/>
      <c r="D613" s="280"/>
      <c r="E613" s="289"/>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1"/>
      <c r="AD613" s="275"/>
      <c r="AE613" s="275"/>
      <c r="AF613" s="275"/>
      <c r="AG613" s="275"/>
      <c r="AH613" s="275"/>
      <c r="AI613" s="275"/>
      <c r="AJ613" s="275"/>
      <c r="AK613" s="276"/>
      <c r="AL613" s="277"/>
      <c r="AM613" s="275"/>
      <c r="AN613" s="275"/>
      <c r="AO613" s="275"/>
      <c r="AP613" s="275"/>
      <c r="AQ613" s="275"/>
      <c r="AR613" s="275"/>
      <c r="AS613" s="275"/>
    </row>
    <row r="614" spans="3:45" ht="9" customHeight="1" x14ac:dyDescent="0.3">
      <c r="C614" s="287">
        <f t="shared" ref="C614" si="36">IF(ISBLANK(E614),"",C612+1)</f>
        <v>8</v>
      </c>
      <c r="D614" s="288"/>
      <c r="E614" s="281" t="s">
        <v>158</v>
      </c>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3"/>
      <c r="AD614" s="284">
        <v>1940</v>
      </c>
      <c r="AE614" s="284"/>
      <c r="AF614" s="284"/>
      <c r="AG614" s="284"/>
      <c r="AH614" s="284"/>
      <c r="AI614" s="284"/>
      <c r="AJ614" s="284"/>
      <c r="AK614" s="285">
        <v>3</v>
      </c>
      <c r="AL614" s="286"/>
      <c r="AM614" s="284">
        <f t="shared" ref="AM614" si="37">IF(C614="","",AD614*AK614)</f>
        <v>5820</v>
      </c>
      <c r="AN614" s="284"/>
      <c r="AO614" s="284"/>
      <c r="AP614" s="284"/>
      <c r="AQ614" s="284"/>
      <c r="AR614" s="284"/>
      <c r="AS614" s="284"/>
    </row>
    <row r="615" spans="3:45" ht="9" customHeight="1" x14ac:dyDescent="0.3">
      <c r="C615" s="287"/>
      <c r="D615" s="288"/>
      <c r="E615" s="281"/>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3"/>
      <c r="AD615" s="284"/>
      <c r="AE615" s="284"/>
      <c r="AF615" s="284"/>
      <c r="AG615" s="284"/>
      <c r="AH615" s="284"/>
      <c r="AI615" s="284"/>
      <c r="AJ615" s="284"/>
      <c r="AK615" s="285"/>
      <c r="AL615" s="286"/>
      <c r="AM615" s="284"/>
      <c r="AN615" s="284"/>
      <c r="AO615" s="284"/>
      <c r="AP615" s="284"/>
      <c r="AQ615" s="284"/>
      <c r="AR615" s="284"/>
      <c r="AS615" s="284"/>
    </row>
    <row r="616" spans="3:45" ht="9" customHeight="1" x14ac:dyDescent="0.3">
      <c r="C616" s="279">
        <f t="shared" ref="C616" si="38">IF(ISBLANK(E616),"",C614+1)</f>
        <v>9</v>
      </c>
      <c r="D616" s="280"/>
      <c r="E616" s="289" t="s">
        <v>159</v>
      </c>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1"/>
      <c r="AD616" s="275">
        <v>4690</v>
      </c>
      <c r="AE616" s="275"/>
      <c r="AF616" s="275"/>
      <c r="AG616" s="275"/>
      <c r="AH616" s="275"/>
      <c r="AI616" s="275"/>
      <c r="AJ616" s="275"/>
      <c r="AK616" s="276">
        <v>3</v>
      </c>
      <c r="AL616" s="277"/>
      <c r="AM616" s="275">
        <f t="shared" ref="AM616" si="39">IF(C616="","",AD616*AK616)</f>
        <v>14070</v>
      </c>
      <c r="AN616" s="275"/>
      <c r="AO616" s="275"/>
      <c r="AP616" s="275"/>
      <c r="AQ616" s="275"/>
      <c r="AR616" s="275"/>
      <c r="AS616" s="275"/>
    </row>
    <row r="617" spans="3:45" ht="9" customHeight="1" x14ac:dyDescent="0.3">
      <c r="C617" s="279"/>
      <c r="D617" s="280"/>
      <c r="E617" s="289"/>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1"/>
      <c r="AD617" s="275"/>
      <c r="AE617" s="275"/>
      <c r="AF617" s="275"/>
      <c r="AG617" s="275"/>
      <c r="AH617" s="275"/>
      <c r="AI617" s="275"/>
      <c r="AJ617" s="275"/>
      <c r="AK617" s="276"/>
      <c r="AL617" s="277"/>
      <c r="AM617" s="275"/>
      <c r="AN617" s="275"/>
      <c r="AO617" s="275"/>
      <c r="AP617" s="275"/>
      <c r="AQ617" s="275"/>
      <c r="AR617" s="275"/>
      <c r="AS617" s="275"/>
    </row>
    <row r="618" spans="3:45" ht="9" customHeight="1" x14ac:dyDescent="0.3">
      <c r="C618" s="287">
        <f t="shared" ref="C618" si="40">IF(ISBLANK(E618),"",C616+1)</f>
        <v>10</v>
      </c>
      <c r="D618" s="288"/>
      <c r="E618" s="281" t="s">
        <v>160</v>
      </c>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3"/>
      <c r="AD618" s="284">
        <v>81600</v>
      </c>
      <c r="AE618" s="284"/>
      <c r="AF618" s="284"/>
      <c r="AG618" s="284"/>
      <c r="AH618" s="284"/>
      <c r="AI618" s="284"/>
      <c r="AJ618" s="284"/>
      <c r="AK618" s="285">
        <v>3</v>
      </c>
      <c r="AL618" s="286"/>
      <c r="AM618" s="284">
        <f t="shared" ref="AM618" si="41">IF(C618="","",AD618*AK618)</f>
        <v>244800</v>
      </c>
      <c r="AN618" s="284"/>
      <c r="AO618" s="284"/>
      <c r="AP618" s="284"/>
      <c r="AQ618" s="284"/>
      <c r="AR618" s="284"/>
      <c r="AS618" s="284"/>
    </row>
    <row r="619" spans="3:45" ht="9" customHeight="1" x14ac:dyDescent="0.3">
      <c r="C619" s="287"/>
      <c r="D619" s="288"/>
      <c r="E619" s="281"/>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3"/>
      <c r="AD619" s="284"/>
      <c r="AE619" s="284"/>
      <c r="AF619" s="284"/>
      <c r="AG619" s="284"/>
      <c r="AH619" s="284"/>
      <c r="AI619" s="284"/>
      <c r="AJ619" s="284"/>
      <c r="AK619" s="285"/>
      <c r="AL619" s="286"/>
      <c r="AM619" s="284"/>
      <c r="AN619" s="284"/>
      <c r="AO619" s="284"/>
      <c r="AP619" s="284"/>
      <c r="AQ619" s="284"/>
      <c r="AR619" s="284"/>
      <c r="AS619" s="284"/>
    </row>
    <row r="620" spans="3:45" ht="9" customHeight="1" x14ac:dyDescent="0.3">
      <c r="C620" s="279">
        <f t="shared" ref="C620" si="42">IF(ISBLANK(E620),"",C618+1)</f>
        <v>11</v>
      </c>
      <c r="D620" s="280"/>
      <c r="E620" s="289" t="s">
        <v>161</v>
      </c>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1"/>
      <c r="AD620" s="275">
        <v>3610</v>
      </c>
      <c r="AE620" s="275"/>
      <c r="AF620" s="275"/>
      <c r="AG620" s="275"/>
      <c r="AH620" s="275"/>
      <c r="AI620" s="275"/>
      <c r="AJ620" s="275"/>
      <c r="AK620" s="276">
        <v>3</v>
      </c>
      <c r="AL620" s="277"/>
      <c r="AM620" s="275">
        <f t="shared" ref="AM620" si="43">IF(C620="","",AD620*AK620)</f>
        <v>10830</v>
      </c>
      <c r="AN620" s="275"/>
      <c r="AO620" s="275"/>
      <c r="AP620" s="275"/>
      <c r="AQ620" s="275"/>
      <c r="AR620" s="275"/>
      <c r="AS620" s="275"/>
    </row>
    <row r="621" spans="3:45" ht="9" customHeight="1" x14ac:dyDescent="0.3">
      <c r="C621" s="279"/>
      <c r="D621" s="280"/>
      <c r="E621" s="289"/>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1"/>
      <c r="AD621" s="275"/>
      <c r="AE621" s="275"/>
      <c r="AF621" s="275"/>
      <c r="AG621" s="275"/>
      <c r="AH621" s="275"/>
      <c r="AI621" s="275"/>
      <c r="AJ621" s="275"/>
      <c r="AK621" s="276"/>
      <c r="AL621" s="277"/>
      <c r="AM621" s="275"/>
      <c r="AN621" s="275"/>
      <c r="AO621" s="275"/>
      <c r="AP621" s="275"/>
      <c r="AQ621" s="275"/>
      <c r="AR621" s="275"/>
      <c r="AS621" s="275"/>
    </row>
    <row r="622" spans="3:45" ht="9" customHeight="1" x14ac:dyDescent="0.3">
      <c r="C622" s="287" t="str">
        <f t="shared" ref="C622" si="44">IF(ISBLANK(E622),"",C620+1)</f>
        <v/>
      </c>
      <c r="D622" s="288"/>
      <c r="E622" s="289"/>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1"/>
      <c r="AD622" s="275"/>
      <c r="AE622" s="275"/>
      <c r="AF622" s="275"/>
      <c r="AG622" s="275"/>
      <c r="AH622" s="275"/>
      <c r="AI622" s="275"/>
      <c r="AJ622" s="275"/>
      <c r="AK622" s="276"/>
      <c r="AL622" s="277"/>
      <c r="AM622" s="275" t="str">
        <f t="shared" ref="AM622" si="45">IF(C622="","",AD622*AK622)</f>
        <v/>
      </c>
      <c r="AN622" s="275"/>
      <c r="AO622" s="275"/>
      <c r="AP622" s="275"/>
      <c r="AQ622" s="275"/>
      <c r="AR622" s="275"/>
      <c r="AS622" s="275"/>
    </row>
    <row r="623" spans="3:45" ht="9" customHeight="1" x14ac:dyDescent="0.3">
      <c r="C623" s="287"/>
      <c r="D623" s="288"/>
      <c r="E623" s="289"/>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1"/>
      <c r="AD623" s="275"/>
      <c r="AE623" s="275"/>
      <c r="AF623" s="275"/>
      <c r="AG623" s="275"/>
      <c r="AH623" s="275"/>
      <c r="AI623" s="275"/>
      <c r="AJ623" s="275"/>
      <c r="AK623" s="276"/>
      <c r="AL623" s="277"/>
      <c r="AM623" s="275"/>
      <c r="AN623" s="275"/>
      <c r="AO623" s="275"/>
      <c r="AP623" s="275"/>
      <c r="AQ623" s="275"/>
      <c r="AR623" s="275"/>
      <c r="AS623" s="275"/>
    </row>
    <row r="624" spans="3:45" ht="9" customHeight="1" x14ac:dyDescent="0.3">
      <c r="C624" s="279" t="str">
        <f t="shared" ref="C624" si="46">IF(ISBLANK(E624),"",C622+1)</f>
        <v/>
      </c>
      <c r="D624" s="280"/>
      <c r="E624" s="281"/>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3"/>
      <c r="AD624" s="284"/>
      <c r="AE624" s="284"/>
      <c r="AF624" s="284"/>
      <c r="AG624" s="284"/>
      <c r="AH624" s="284"/>
      <c r="AI624" s="284"/>
      <c r="AJ624" s="284"/>
      <c r="AK624" s="285"/>
      <c r="AL624" s="286"/>
      <c r="AM624" s="284" t="str">
        <f t="shared" ref="AM624" si="47">IF(C624="","",AD624*AK624)</f>
        <v/>
      </c>
      <c r="AN624" s="284"/>
      <c r="AO624" s="284"/>
      <c r="AP624" s="284"/>
      <c r="AQ624" s="284"/>
      <c r="AR624" s="284"/>
      <c r="AS624" s="284"/>
    </row>
    <row r="625" spans="2:50" ht="9" customHeight="1" x14ac:dyDescent="0.3">
      <c r="C625" s="279"/>
      <c r="D625" s="280"/>
      <c r="E625" s="281"/>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3"/>
      <c r="AD625" s="284"/>
      <c r="AE625" s="284"/>
      <c r="AF625" s="284"/>
      <c r="AG625" s="284"/>
      <c r="AH625" s="284"/>
      <c r="AI625" s="284"/>
      <c r="AJ625" s="284"/>
      <c r="AK625" s="285"/>
      <c r="AL625" s="286"/>
      <c r="AM625" s="284"/>
      <c r="AN625" s="284"/>
      <c r="AO625" s="284"/>
      <c r="AP625" s="284"/>
      <c r="AQ625" s="284"/>
      <c r="AR625" s="284"/>
      <c r="AS625" s="284"/>
    </row>
    <row r="626" spans="2:50" ht="9" customHeight="1" x14ac:dyDescent="0.3">
      <c r="C626" s="287" t="str">
        <f t="shared" ref="C626" si="48">IF(ISBLANK(E626),"",C624+1)</f>
        <v/>
      </c>
      <c r="D626" s="288"/>
      <c r="E626" s="289"/>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1"/>
      <c r="AD626" s="275"/>
      <c r="AE626" s="275"/>
      <c r="AF626" s="275"/>
      <c r="AG626" s="275"/>
      <c r="AH626" s="275"/>
      <c r="AI626" s="275"/>
      <c r="AJ626" s="275"/>
      <c r="AK626" s="276"/>
      <c r="AL626" s="277"/>
      <c r="AM626" s="275" t="str">
        <f t="shared" ref="AM626" si="49">IF(C626="","",AD626*AK626)</f>
        <v/>
      </c>
      <c r="AN626" s="275"/>
      <c r="AO626" s="275"/>
      <c r="AP626" s="275"/>
      <c r="AQ626" s="275"/>
      <c r="AR626" s="275"/>
      <c r="AS626" s="275"/>
    </row>
    <row r="627" spans="2:50" ht="9" customHeight="1" x14ac:dyDescent="0.3">
      <c r="C627" s="287"/>
      <c r="D627" s="288"/>
      <c r="E627" s="289"/>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1"/>
      <c r="AD627" s="275"/>
      <c r="AE627" s="275"/>
      <c r="AF627" s="275"/>
      <c r="AG627" s="275"/>
      <c r="AH627" s="275"/>
      <c r="AI627" s="275"/>
      <c r="AJ627" s="275"/>
      <c r="AK627" s="276"/>
      <c r="AL627" s="277"/>
      <c r="AM627" s="275"/>
      <c r="AN627" s="275"/>
      <c r="AO627" s="275"/>
      <c r="AP627" s="275"/>
      <c r="AQ627" s="275"/>
      <c r="AR627" s="275"/>
      <c r="AS627" s="275"/>
    </row>
    <row r="628" spans="2:50" ht="9" customHeight="1" x14ac:dyDescent="0.3">
      <c r="C628" s="279" t="str">
        <f t="shared" ref="C628" si="50">IF(ISBLANK(E628),"",C626+1)</f>
        <v/>
      </c>
      <c r="D628" s="280"/>
      <c r="E628" s="281"/>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3"/>
      <c r="AD628" s="284"/>
      <c r="AE628" s="284"/>
      <c r="AF628" s="284"/>
      <c r="AG628" s="284"/>
      <c r="AH628" s="284"/>
      <c r="AI628" s="284"/>
      <c r="AJ628" s="284"/>
      <c r="AK628" s="285"/>
      <c r="AL628" s="286"/>
      <c r="AM628" s="284" t="str">
        <f t="shared" ref="AM628" si="51">IF(C628="","",AD628*AK628)</f>
        <v/>
      </c>
      <c r="AN628" s="284"/>
      <c r="AO628" s="284"/>
      <c r="AP628" s="284"/>
      <c r="AQ628" s="284"/>
      <c r="AR628" s="284"/>
      <c r="AS628" s="284"/>
    </row>
    <row r="629" spans="2:50" ht="9" customHeight="1" x14ac:dyDescent="0.3">
      <c r="C629" s="279"/>
      <c r="D629" s="280"/>
      <c r="E629" s="281"/>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3"/>
      <c r="AD629" s="284"/>
      <c r="AE629" s="284"/>
      <c r="AF629" s="284"/>
      <c r="AG629" s="284"/>
      <c r="AH629" s="284"/>
      <c r="AI629" s="284"/>
      <c r="AJ629" s="284"/>
      <c r="AK629" s="285"/>
      <c r="AL629" s="286"/>
      <c r="AM629" s="284"/>
      <c r="AN629" s="284"/>
      <c r="AO629" s="284"/>
      <c r="AP629" s="284"/>
      <c r="AQ629" s="284"/>
      <c r="AR629" s="284"/>
      <c r="AS629" s="284"/>
    </row>
    <row r="630" spans="2:50" ht="9" customHeight="1" x14ac:dyDescent="0.3">
      <c r="C630" s="268"/>
      <c r="D630" s="269"/>
      <c r="E630" s="272" t="s">
        <v>136</v>
      </c>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275"/>
      <c r="AE630" s="275"/>
      <c r="AF630" s="275"/>
      <c r="AG630" s="275"/>
      <c r="AH630" s="275"/>
      <c r="AI630" s="275"/>
      <c r="AJ630" s="275"/>
      <c r="AK630" s="276"/>
      <c r="AL630" s="277"/>
      <c r="AM630" s="278">
        <f>SUM(AM600:AS629)</f>
        <v>403200</v>
      </c>
      <c r="AN630" s="278"/>
      <c r="AO630" s="278"/>
      <c r="AP630" s="278"/>
      <c r="AQ630" s="278"/>
      <c r="AR630" s="278"/>
      <c r="AS630" s="278"/>
    </row>
    <row r="631" spans="2:50" ht="9" customHeight="1" x14ac:dyDescent="0.3">
      <c r="C631" s="270"/>
      <c r="D631" s="271"/>
      <c r="E631" s="272"/>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275"/>
      <c r="AE631" s="275"/>
      <c r="AF631" s="275"/>
      <c r="AG631" s="275"/>
      <c r="AH631" s="275"/>
      <c r="AI631" s="275"/>
      <c r="AJ631" s="275"/>
      <c r="AK631" s="276"/>
      <c r="AL631" s="277"/>
      <c r="AM631" s="278"/>
      <c r="AN631" s="278"/>
      <c r="AO631" s="278"/>
      <c r="AP631" s="278"/>
      <c r="AQ631" s="278"/>
      <c r="AR631" s="278"/>
      <c r="AS631" s="278"/>
    </row>
    <row r="633" spans="2:50" ht="9" customHeight="1" x14ac:dyDescent="0.3">
      <c r="B633" s="258" t="s">
        <v>53</v>
      </c>
      <c r="C633" s="258"/>
      <c r="D633" s="259" t="s">
        <v>163</v>
      </c>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59"/>
      <c r="AE633" s="259"/>
      <c r="AF633" s="259"/>
      <c r="AG633" s="259"/>
      <c r="AH633" s="259"/>
      <c r="AI633" s="259"/>
      <c r="AJ633" s="259"/>
      <c r="AK633" s="259"/>
      <c r="AL633" s="259"/>
      <c r="AM633" s="259"/>
      <c r="AN633" s="259"/>
      <c r="AO633" s="259"/>
      <c r="AP633" s="259"/>
      <c r="AQ633" s="259"/>
      <c r="AR633" s="259"/>
      <c r="AS633" s="259"/>
      <c r="AT633" s="259"/>
      <c r="AU633" s="259"/>
      <c r="AV633" s="259"/>
      <c r="AW633" s="59"/>
      <c r="AX633" s="43"/>
    </row>
    <row r="634" spans="2:50" ht="9" customHeight="1" x14ac:dyDescent="0.3">
      <c r="B634" s="258"/>
      <c r="C634" s="258"/>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59"/>
      <c r="AE634" s="259"/>
      <c r="AF634" s="259"/>
      <c r="AG634" s="259"/>
      <c r="AH634" s="259"/>
      <c r="AI634" s="259"/>
      <c r="AJ634" s="259"/>
      <c r="AK634" s="259"/>
      <c r="AL634" s="259"/>
      <c r="AM634" s="259"/>
      <c r="AN634" s="259"/>
      <c r="AO634" s="259"/>
      <c r="AP634" s="259"/>
      <c r="AQ634" s="259"/>
      <c r="AR634" s="259"/>
      <c r="AS634" s="259"/>
      <c r="AT634" s="259"/>
      <c r="AU634" s="259"/>
      <c r="AV634" s="259"/>
      <c r="AW634" s="59"/>
      <c r="AX634" s="43"/>
    </row>
    <row r="635" spans="2:50" ht="9" customHeight="1" x14ac:dyDescent="0.3">
      <c r="E635" s="260" t="s">
        <v>137</v>
      </c>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2"/>
      <c r="AD635" s="266" t="s">
        <v>138</v>
      </c>
      <c r="AE635" s="266"/>
      <c r="AF635" s="266"/>
      <c r="AG635" s="266"/>
      <c r="AH635" s="266"/>
      <c r="AI635" s="266"/>
      <c r="AJ635" s="266"/>
      <c r="AM635" s="266" t="s">
        <v>150</v>
      </c>
      <c r="AN635" s="266"/>
      <c r="AO635" s="266"/>
      <c r="AP635" s="266"/>
      <c r="AQ635" s="266"/>
      <c r="AR635" s="266"/>
      <c r="AS635" s="266"/>
    </row>
    <row r="636" spans="2:50" ht="9" customHeight="1" x14ac:dyDescent="0.3">
      <c r="E636" s="263"/>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67"/>
      <c r="AE636" s="267"/>
      <c r="AF636" s="267"/>
      <c r="AG636" s="267"/>
      <c r="AH636" s="267"/>
      <c r="AI636" s="267"/>
      <c r="AJ636" s="267"/>
      <c r="AM636" s="267"/>
      <c r="AN636" s="267"/>
      <c r="AO636" s="267"/>
      <c r="AP636" s="267"/>
      <c r="AQ636" s="267"/>
      <c r="AR636" s="267"/>
      <c r="AS636" s="267"/>
    </row>
    <row r="637" spans="2:50" ht="9" customHeight="1" x14ac:dyDescent="0.3">
      <c r="K637" s="9"/>
      <c r="L637" s="9"/>
      <c r="M637" s="9"/>
      <c r="N637" s="9"/>
      <c r="O637" s="9"/>
      <c r="P637" s="9"/>
      <c r="Q637" s="9"/>
      <c r="R637" s="9"/>
      <c r="S637" s="9"/>
      <c r="T637" s="9"/>
      <c r="U637" s="9"/>
      <c r="V637" s="9"/>
      <c r="W637" s="9"/>
      <c r="X637" s="9"/>
      <c r="Y637" s="9"/>
      <c r="Z637" s="9"/>
      <c r="AA637" s="9"/>
      <c r="AB637" s="9"/>
      <c r="AC637" s="9"/>
      <c r="AD637" s="65"/>
      <c r="AE637" s="65"/>
      <c r="AF637" s="65"/>
      <c r="AG637" s="65"/>
      <c r="AH637" s="65"/>
      <c r="AI637" s="65"/>
      <c r="AJ637" s="65"/>
      <c r="AM637" s="68"/>
      <c r="AN637" s="68"/>
      <c r="AO637" s="69"/>
      <c r="AP637" s="69"/>
      <c r="AQ637" s="69"/>
      <c r="AR637" s="69"/>
      <c r="AS637" s="69"/>
    </row>
    <row r="638" spans="2:50" ht="9" customHeight="1" x14ac:dyDescent="0.3">
      <c r="E638" s="242" t="s">
        <v>139</v>
      </c>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4"/>
      <c r="AD638" s="247">
        <v>231600</v>
      </c>
      <c r="AE638" s="247"/>
      <c r="AF638" s="247"/>
      <c r="AG638" s="247"/>
      <c r="AH638" s="247"/>
      <c r="AI638" s="247"/>
      <c r="AJ638" s="247"/>
      <c r="AM638" s="246" t="e">
        <f>IF(AD638=0,"",AD638/$AM$462)</f>
        <v>#DIV/0!</v>
      </c>
      <c r="AN638" s="246"/>
      <c r="AO638" s="246"/>
      <c r="AP638" s="246"/>
      <c r="AQ638" s="246"/>
      <c r="AR638" s="246"/>
      <c r="AS638" s="246"/>
    </row>
    <row r="639" spans="2:50" ht="9" customHeight="1" x14ac:dyDescent="0.3">
      <c r="E639" s="242"/>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4"/>
      <c r="AD639" s="247"/>
      <c r="AE639" s="247"/>
      <c r="AF639" s="247"/>
      <c r="AG639" s="247"/>
      <c r="AH639" s="247"/>
      <c r="AI639" s="247"/>
      <c r="AJ639" s="247"/>
      <c r="AM639" s="246"/>
      <c r="AN639" s="246"/>
      <c r="AO639" s="246"/>
      <c r="AP639" s="246"/>
      <c r="AQ639" s="246"/>
      <c r="AR639" s="246"/>
      <c r="AS639" s="246"/>
    </row>
    <row r="640" spans="2:50" ht="9" customHeight="1" x14ac:dyDescent="0.3">
      <c r="K640" s="9"/>
      <c r="L640" s="9"/>
      <c r="M640" s="9"/>
      <c r="N640" s="9"/>
      <c r="O640" s="9"/>
      <c r="P640" s="9"/>
      <c r="Q640" s="9"/>
      <c r="R640" s="9"/>
      <c r="S640" s="9"/>
      <c r="T640" s="9"/>
      <c r="U640" s="9"/>
      <c r="V640" s="9"/>
      <c r="W640" s="9"/>
      <c r="X640" s="9"/>
      <c r="Y640" s="9"/>
      <c r="Z640" s="9"/>
      <c r="AA640" s="9"/>
      <c r="AB640" s="9"/>
      <c r="AC640" s="9"/>
      <c r="AD640" s="65"/>
      <c r="AE640" s="65"/>
      <c r="AF640" s="65"/>
      <c r="AG640" s="65"/>
      <c r="AH640" s="65"/>
      <c r="AI640" s="65"/>
      <c r="AJ640" s="65"/>
      <c r="AM640" s="68"/>
      <c r="AN640" s="68"/>
      <c r="AO640" s="68"/>
      <c r="AP640" s="68"/>
      <c r="AQ640" s="68"/>
      <c r="AR640" s="69"/>
      <c r="AS640" s="69"/>
    </row>
    <row r="641" spans="5:45" ht="9" customHeight="1" x14ac:dyDescent="0.3">
      <c r="E641" s="253" t="s">
        <v>140</v>
      </c>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5"/>
      <c r="AD641" s="256"/>
      <c r="AE641" s="256"/>
      <c r="AF641" s="256"/>
      <c r="AG641" s="256"/>
      <c r="AH641" s="256"/>
      <c r="AI641" s="256"/>
      <c r="AJ641" s="256"/>
      <c r="AM641" s="257" t="str">
        <f>IF(AD641=0,"",AD641/$AM$462)</f>
        <v/>
      </c>
      <c r="AN641" s="257"/>
      <c r="AO641" s="257"/>
      <c r="AP641" s="257"/>
      <c r="AQ641" s="257"/>
      <c r="AR641" s="257"/>
      <c r="AS641" s="257"/>
    </row>
    <row r="642" spans="5:45" ht="9" customHeight="1" x14ac:dyDescent="0.3">
      <c r="E642" s="253"/>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5"/>
      <c r="AD642" s="256"/>
      <c r="AE642" s="256"/>
      <c r="AF642" s="256"/>
      <c r="AG642" s="256"/>
      <c r="AH642" s="256"/>
      <c r="AI642" s="256"/>
      <c r="AJ642" s="256"/>
      <c r="AM642" s="257"/>
      <c r="AN642" s="257"/>
      <c r="AO642" s="257"/>
      <c r="AP642" s="257"/>
      <c r="AQ642" s="257"/>
      <c r="AR642" s="257"/>
      <c r="AS642" s="257"/>
    </row>
    <row r="643" spans="5:45" ht="9" customHeight="1" x14ac:dyDescent="0.3">
      <c r="E643" s="248" t="s">
        <v>141</v>
      </c>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50"/>
      <c r="AD643" s="251"/>
      <c r="AE643" s="251"/>
      <c r="AF643" s="251"/>
      <c r="AG643" s="251"/>
      <c r="AH643" s="251"/>
      <c r="AI643" s="251"/>
      <c r="AJ643" s="251"/>
      <c r="AM643" s="252" t="str">
        <f>IF(AD643=0,"",AD643/$AM$462)</f>
        <v/>
      </c>
      <c r="AN643" s="252"/>
      <c r="AO643" s="252"/>
      <c r="AP643" s="252"/>
      <c r="AQ643" s="252"/>
      <c r="AR643" s="252"/>
      <c r="AS643" s="252"/>
    </row>
    <row r="644" spans="5:45" ht="9" customHeight="1" x14ac:dyDescent="0.3">
      <c r="E644" s="248"/>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50"/>
      <c r="AD644" s="251"/>
      <c r="AE644" s="251"/>
      <c r="AF644" s="251"/>
      <c r="AG644" s="251"/>
      <c r="AH644" s="251"/>
      <c r="AI644" s="251"/>
      <c r="AJ644" s="251"/>
      <c r="AM644" s="252"/>
      <c r="AN644" s="252"/>
      <c r="AO644" s="252"/>
      <c r="AP644" s="252"/>
      <c r="AQ644" s="252"/>
      <c r="AR644" s="252"/>
      <c r="AS644" s="252"/>
    </row>
    <row r="645" spans="5:45" ht="9" customHeight="1" x14ac:dyDescent="0.3">
      <c r="E645" s="253" t="s">
        <v>142</v>
      </c>
      <c r="F645" s="254"/>
      <c r="G645" s="254"/>
      <c r="H645" s="254"/>
      <c r="I645" s="254"/>
      <c r="J645" s="254"/>
      <c r="K645" s="254"/>
      <c r="L645" s="254"/>
      <c r="M645" s="254"/>
      <c r="N645" s="254"/>
      <c r="O645" s="254"/>
      <c r="P645" s="254"/>
      <c r="Q645" s="254"/>
      <c r="R645" s="254"/>
      <c r="S645" s="254"/>
      <c r="T645" s="254"/>
      <c r="U645" s="254"/>
      <c r="V645" s="254"/>
      <c r="W645" s="254"/>
      <c r="X645" s="254"/>
      <c r="Y645" s="254"/>
      <c r="Z645" s="254"/>
      <c r="AA645" s="254"/>
      <c r="AB645" s="254"/>
      <c r="AC645" s="255"/>
      <c r="AD645" s="256"/>
      <c r="AE645" s="256"/>
      <c r="AF645" s="256"/>
      <c r="AG645" s="256"/>
      <c r="AH645" s="256"/>
      <c r="AI645" s="256"/>
      <c r="AJ645" s="256"/>
      <c r="AM645" s="257" t="str">
        <f>IF(AD645=0,"",AD645/$AM$462)</f>
        <v/>
      </c>
      <c r="AN645" s="257"/>
      <c r="AO645" s="257"/>
      <c r="AP645" s="257"/>
      <c r="AQ645" s="257"/>
      <c r="AR645" s="257"/>
      <c r="AS645" s="257"/>
    </row>
    <row r="646" spans="5:45" ht="9" customHeight="1" x14ac:dyDescent="0.3">
      <c r="E646" s="253"/>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5"/>
      <c r="AD646" s="256"/>
      <c r="AE646" s="256"/>
      <c r="AF646" s="256"/>
      <c r="AG646" s="256"/>
      <c r="AH646" s="256"/>
      <c r="AI646" s="256"/>
      <c r="AJ646" s="256"/>
      <c r="AM646" s="257"/>
      <c r="AN646" s="257"/>
      <c r="AO646" s="257"/>
      <c r="AP646" s="257"/>
      <c r="AQ646" s="257"/>
      <c r="AR646" s="257"/>
      <c r="AS646" s="257"/>
    </row>
    <row r="647" spans="5:45" ht="9" customHeight="1" x14ac:dyDescent="0.3">
      <c r="E647" s="248" t="s">
        <v>143</v>
      </c>
      <c r="F647" s="249"/>
      <c r="G647" s="249"/>
      <c r="H647" s="249"/>
      <c r="I647" s="249"/>
      <c r="J647" s="249"/>
      <c r="K647" s="249"/>
      <c r="L647" s="249"/>
      <c r="M647" s="249"/>
      <c r="N647" s="249"/>
      <c r="O647" s="249"/>
      <c r="P647" s="249"/>
      <c r="Q647" s="249"/>
      <c r="R647" s="249"/>
      <c r="S647" s="249"/>
      <c r="T647" s="249"/>
      <c r="U647" s="249"/>
      <c r="V647" s="249"/>
      <c r="W647" s="249"/>
      <c r="X647" s="249"/>
      <c r="Y647" s="249"/>
      <c r="Z647" s="249"/>
      <c r="AA647" s="249"/>
      <c r="AB647" s="249"/>
      <c r="AC647" s="250"/>
      <c r="AD647" s="251"/>
      <c r="AE647" s="251"/>
      <c r="AF647" s="251"/>
      <c r="AG647" s="251"/>
      <c r="AH647" s="251"/>
      <c r="AI647" s="251"/>
      <c r="AJ647" s="251"/>
      <c r="AM647" s="252" t="str">
        <f>IF(AD647=0,"",AD647/$AM$462)</f>
        <v/>
      </c>
      <c r="AN647" s="252"/>
      <c r="AO647" s="252"/>
      <c r="AP647" s="252"/>
      <c r="AQ647" s="252"/>
      <c r="AR647" s="252"/>
      <c r="AS647" s="252"/>
    </row>
    <row r="648" spans="5:45" ht="9" customHeight="1" x14ac:dyDescent="0.3">
      <c r="E648" s="248"/>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50"/>
      <c r="AD648" s="251"/>
      <c r="AE648" s="251"/>
      <c r="AF648" s="251"/>
      <c r="AG648" s="251"/>
      <c r="AH648" s="251"/>
      <c r="AI648" s="251"/>
      <c r="AJ648" s="251"/>
      <c r="AM648" s="252"/>
      <c r="AN648" s="252"/>
      <c r="AO648" s="252"/>
      <c r="AP648" s="252"/>
      <c r="AQ648" s="252"/>
      <c r="AR648" s="252"/>
      <c r="AS648" s="252"/>
    </row>
    <row r="649" spans="5:45" ht="9" customHeight="1" x14ac:dyDescent="0.3">
      <c r="E649" s="253" t="s">
        <v>116</v>
      </c>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5"/>
      <c r="AD649" s="256"/>
      <c r="AE649" s="256"/>
      <c r="AF649" s="256"/>
      <c r="AG649" s="256"/>
      <c r="AH649" s="256"/>
      <c r="AI649" s="256"/>
      <c r="AJ649" s="256"/>
      <c r="AM649" s="257" t="str">
        <f>IF(AD649=0,"",AD649/$AM$462)</f>
        <v/>
      </c>
      <c r="AN649" s="257"/>
      <c r="AO649" s="257"/>
      <c r="AP649" s="257"/>
      <c r="AQ649" s="257"/>
      <c r="AR649" s="257"/>
      <c r="AS649" s="257"/>
    </row>
    <row r="650" spans="5:45" ht="9" customHeight="1" x14ac:dyDescent="0.3">
      <c r="E650" s="253"/>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5"/>
      <c r="AD650" s="256"/>
      <c r="AE650" s="256"/>
      <c r="AF650" s="256"/>
      <c r="AG650" s="256"/>
      <c r="AH650" s="256"/>
      <c r="AI650" s="256"/>
      <c r="AJ650" s="256"/>
      <c r="AM650" s="257"/>
      <c r="AN650" s="257"/>
      <c r="AO650" s="257"/>
      <c r="AP650" s="257"/>
      <c r="AQ650" s="257"/>
      <c r="AR650" s="257"/>
      <c r="AS650" s="257"/>
    </row>
    <row r="651" spans="5:45" ht="9" customHeight="1" x14ac:dyDescent="0.3">
      <c r="E651" s="248" t="s">
        <v>117</v>
      </c>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50"/>
      <c r="AD651" s="251"/>
      <c r="AE651" s="251"/>
      <c r="AF651" s="251"/>
      <c r="AG651" s="251"/>
      <c r="AH651" s="251"/>
      <c r="AI651" s="251"/>
      <c r="AJ651" s="251"/>
      <c r="AM651" s="252" t="str">
        <f>IF(AD651=0,"",AD651/$AM$462)</f>
        <v/>
      </c>
      <c r="AN651" s="252"/>
      <c r="AO651" s="252"/>
      <c r="AP651" s="252"/>
      <c r="AQ651" s="252"/>
      <c r="AR651" s="252"/>
      <c r="AS651" s="252"/>
    </row>
    <row r="652" spans="5:45" ht="9" customHeight="1" x14ac:dyDescent="0.3">
      <c r="E652" s="248"/>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50"/>
      <c r="AD652" s="251"/>
      <c r="AE652" s="251"/>
      <c r="AF652" s="251"/>
      <c r="AG652" s="251"/>
      <c r="AH652" s="251"/>
      <c r="AI652" s="251"/>
      <c r="AJ652" s="251"/>
      <c r="AM652" s="252"/>
      <c r="AN652" s="252"/>
      <c r="AO652" s="252"/>
      <c r="AP652" s="252"/>
      <c r="AQ652" s="252"/>
      <c r="AR652" s="252"/>
      <c r="AS652" s="252"/>
    </row>
    <row r="653" spans="5:45" ht="9" customHeight="1" x14ac:dyDescent="0.3">
      <c r="E653" s="253" t="s">
        <v>118</v>
      </c>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5"/>
      <c r="AD653" s="256"/>
      <c r="AE653" s="256"/>
      <c r="AF653" s="256"/>
      <c r="AG653" s="256"/>
      <c r="AH653" s="256"/>
      <c r="AI653" s="256"/>
      <c r="AJ653" s="256"/>
      <c r="AM653" s="257" t="str">
        <f>IF(AD653=0,"",AD653/$AM$462)</f>
        <v/>
      </c>
      <c r="AN653" s="257"/>
      <c r="AO653" s="257"/>
      <c r="AP653" s="257"/>
      <c r="AQ653" s="257"/>
      <c r="AR653" s="257"/>
      <c r="AS653" s="257"/>
    </row>
    <row r="654" spans="5:45" ht="9" customHeight="1" x14ac:dyDescent="0.3">
      <c r="E654" s="253"/>
      <c r="F654" s="254"/>
      <c r="G654" s="254"/>
      <c r="H654" s="254"/>
      <c r="I654" s="254"/>
      <c r="J654" s="254"/>
      <c r="K654" s="254"/>
      <c r="L654" s="254"/>
      <c r="M654" s="254"/>
      <c r="N654" s="254"/>
      <c r="O654" s="254"/>
      <c r="P654" s="254"/>
      <c r="Q654" s="254"/>
      <c r="R654" s="254"/>
      <c r="S654" s="254"/>
      <c r="T654" s="254"/>
      <c r="U654" s="254"/>
      <c r="V654" s="254"/>
      <c r="W654" s="254"/>
      <c r="X654" s="254"/>
      <c r="Y654" s="254"/>
      <c r="Z654" s="254"/>
      <c r="AA654" s="254"/>
      <c r="AB654" s="254"/>
      <c r="AC654" s="255"/>
      <c r="AD654" s="256"/>
      <c r="AE654" s="256"/>
      <c r="AF654" s="256"/>
      <c r="AG654" s="256"/>
      <c r="AH654" s="256"/>
      <c r="AI654" s="256"/>
      <c r="AJ654" s="256"/>
      <c r="AM654" s="257"/>
      <c r="AN654" s="257"/>
      <c r="AO654" s="257"/>
      <c r="AP654" s="257"/>
      <c r="AQ654" s="257"/>
      <c r="AR654" s="257"/>
      <c r="AS654" s="257"/>
    </row>
    <row r="655" spans="5:45" ht="9" customHeight="1" x14ac:dyDescent="0.3">
      <c r="E655" s="248" t="s">
        <v>144</v>
      </c>
      <c r="F655" s="249"/>
      <c r="G655" s="249"/>
      <c r="H655" s="249"/>
      <c r="I655" s="249"/>
      <c r="J655" s="249"/>
      <c r="K655" s="249"/>
      <c r="L655" s="249"/>
      <c r="M655" s="249"/>
      <c r="N655" s="249"/>
      <c r="O655" s="249"/>
      <c r="P655" s="249"/>
      <c r="Q655" s="249"/>
      <c r="R655" s="249"/>
      <c r="S655" s="249"/>
      <c r="T655" s="249"/>
      <c r="U655" s="249"/>
      <c r="V655" s="249"/>
      <c r="W655" s="249"/>
      <c r="X655" s="249"/>
      <c r="Y655" s="249"/>
      <c r="Z655" s="249"/>
      <c r="AA655" s="249"/>
      <c r="AB655" s="249"/>
      <c r="AC655" s="250"/>
      <c r="AD655" s="251"/>
      <c r="AE655" s="251"/>
      <c r="AF655" s="251"/>
      <c r="AG655" s="251"/>
      <c r="AH655" s="251"/>
      <c r="AI655" s="251"/>
      <c r="AJ655" s="251"/>
      <c r="AM655" s="252" t="str">
        <f>IF(AD655=0,"",AD655/$AM$462)</f>
        <v/>
      </c>
      <c r="AN655" s="252"/>
      <c r="AO655" s="252"/>
      <c r="AP655" s="252"/>
      <c r="AQ655" s="252"/>
      <c r="AR655" s="252"/>
      <c r="AS655" s="252"/>
    </row>
    <row r="656" spans="5:45" ht="9" customHeight="1" x14ac:dyDescent="0.3">
      <c r="E656" s="248"/>
      <c r="F656" s="249"/>
      <c r="G656" s="249"/>
      <c r="H656" s="249"/>
      <c r="I656" s="249"/>
      <c r="J656" s="249"/>
      <c r="K656" s="249"/>
      <c r="L656" s="249"/>
      <c r="M656" s="249"/>
      <c r="N656" s="249"/>
      <c r="O656" s="249"/>
      <c r="P656" s="249"/>
      <c r="Q656" s="249"/>
      <c r="R656" s="249"/>
      <c r="S656" s="249"/>
      <c r="T656" s="249"/>
      <c r="U656" s="249"/>
      <c r="V656" s="249"/>
      <c r="W656" s="249"/>
      <c r="X656" s="249"/>
      <c r="Y656" s="249"/>
      <c r="Z656" s="249"/>
      <c r="AA656" s="249"/>
      <c r="AB656" s="249"/>
      <c r="AC656" s="250"/>
      <c r="AD656" s="251"/>
      <c r="AE656" s="251"/>
      <c r="AF656" s="251"/>
      <c r="AG656" s="251"/>
      <c r="AH656" s="251"/>
      <c r="AI656" s="251"/>
      <c r="AJ656" s="251"/>
      <c r="AM656" s="252"/>
      <c r="AN656" s="252"/>
      <c r="AO656" s="252"/>
      <c r="AP656" s="252"/>
      <c r="AQ656" s="252"/>
      <c r="AR656" s="252"/>
      <c r="AS656" s="252"/>
    </row>
    <row r="657" spans="5:45" ht="9" customHeight="1" x14ac:dyDescent="0.3">
      <c r="E657" s="253" t="s">
        <v>145</v>
      </c>
      <c r="F657" s="254"/>
      <c r="G657" s="254"/>
      <c r="H657" s="254"/>
      <c r="I657" s="254"/>
      <c r="J657" s="254"/>
      <c r="K657" s="254"/>
      <c r="L657" s="254"/>
      <c r="M657" s="254"/>
      <c r="N657" s="254"/>
      <c r="O657" s="254"/>
      <c r="P657" s="254"/>
      <c r="Q657" s="254"/>
      <c r="R657" s="254"/>
      <c r="S657" s="254"/>
      <c r="T657" s="254"/>
      <c r="U657" s="254"/>
      <c r="V657" s="254"/>
      <c r="W657" s="254"/>
      <c r="X657" s="254"/>
      <c r="Y657" s="254"/>
      <c r="Z657" s="254"/>
      <c r="AA657" s="254"/>
      <c r="AB657" s="254"/>
      <c r="AC657" s="255"/>
      <c r="AD657" s="256">
        <v>150000</v>
      </c>
      <c r="AE657" s="256"/>
      <c r="AF657" s="256"/>
      <c r="AG657" s="256"/>
      <c r="AH657" s="256"/>
      <c r="AI657" s="256"/>
      <c r="AJ657" s="256"/>
      <c r="AM657" s="257" t="e">
        <f>IF(AD657=0,"",AD657/$AM$462)</f>
        <v>#DIV/0!</v>
      </c>
      <c r="AN657" s="257"/>
      <c r="AO657" s="257"/>
      <c r="AP657" s="257"/>
      <c r="AQ657" s="257"/>
      <c r="AR657" s="257"/>
      <c r="AS657" s="257"/>
    </row>
    <row r="658" spans="5:45" ht="9" customHeight="1" x14ac:dyDescent="0.3">
      <c r="E658" s="253"/>
      <c r="F658" s="254"/>
      <c r="G658" s="254"/>
      <c r="H658" s="254"/>
      <c r="I658" s="254"/>
      <c r="J658" s="254"/>
      <c r="K658" s="254"/>
      <c r="L658" s="254"/>
      <c r="M658" s="254"/>
      <c r="N658" s="254"/>
      <c r="O658" s="254"/>
      <c r="P658" s="254"/>
      <c r="Q658" s="254"/>
      <c r="R658" s="254"/>
      <c r="S658" s="254"/>
      <c r="T658" s="254"/>
      <c r="U658" s="254"/>
      <c r="V658" s="254"/>
      <c r="W658" s="254"/>
      <c r="X658" s="254"/>
      <c r="Y658" s="254"/>
      <c r="Z658" s="254"/>
      <c r="AA658" s="254"/>
      <c r="AB658" s="254"/>
      <c r="AC658" s="255"/>
      <c r="AD658" s="256"/>
      <c r="AE658" s="256"/>
      <c r="AF658" s="256"/>
      <c r="AG658" s="256"/>
      <c r="AH658" s="256"/>
      <c r="AI658" s="256"/>
      <c r="AJ658" s="256"/>
      <c r="AM658" s="257"/>
      <c r="AN658" s="257"/>
      <c r="AO658" s="257"/>
      <c r="AP658" s="257"/>
      <c r="AQ658" s="257"/>
      <c r="AR658" s="257"/>
      <c r="AS658" s="257"/>
    </row>
    <row r="659" spans="5:45" ht="9" customHeight="1" x14ac:dyDescent="0.3">
      <c r="E659" s="248" t="s">
        <v>147</v>
      </c>
      <c r="F659" s="249"/>
      <c r="G659" s="249"/>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50"/>
      <c r="AD659" s="251"/>
      <c r="AE659" s="251"/>
      <c r="AF659" s="251"/>
      <c r="AG659" s="251"/>
      <c r="AH659" s="251"/>
      <c r="AI659" s="251"/>
      <c r="AJ659" s="251"/>
      <c r="AM659" s="252" t="str">
        <f>IF(AD659=0,"",AD659/$AM$462)</f>
        <v/>
      </c>
      <c r="AN659" s="252"/>
      <c r="AO659" s="252"/>
      <c r="AP659" s="252"/>
      <c r="AQ659" s="252"/>
      <c r="AR659" s="252"/>
      <c r="AS659" s="252"/>
    </row>
    <row r="660" spans="5:45" ht="9" customHeight="1" x14ac:dyDescent="0.3">
      <c r="E660" s="248"/>
      <c r="F660" s="249"/>
      <c r="G660" s="249"/>
      <c r="H660" s="249"/>
      <c r="I660" s="249"/>
      <c r="J660" s="249"/>
      <c r="K660" s="249"/>
      <c r="L660" s="249"/>
      <c r="M660" s="249"/>
      <c r="N660" s="249"/>
      <c r="O660" s="249"/>
      <c r="P660" s="249"/>
      <c r="Q660" s="249"/>
      <c r="R660" s="249"/>
      <c r="S660" s="249"/>
      <c r="T660" s="249"/>
      <c r="U660" s="249"/>
      <c r="V660" s="249"/>
      <c r="W660" s="249"/>
      <c r="X660" s="249"/>
      <c r="Y660" s="249"/>
      <c r="Z660" s="249"/>
      <c r="AA660" s="249"/>
      <c r="AB660" s="249"/>
      <c r="AC660" s="250"/>
      <c r="AD660" s="251"/>
      <c r="AE660" s="251"/>
      <c r="AF660" s="251"/>
      <c r="AG660" s="251"/>
      <c r="AH660" s="251"/>
      <c r="AI660" s="251"/>
      <c r="AJ660" s="251"/>
      <c r="AM660" s="252"/>
      <c r="AN660" s="252"/>
      <c r="AO660" s="252"/>
      <c r="AP660" s="252"/>
      <c r="AQ660" s="252"/>
      <c r="AR660" s="252"/>
      <c r="AS660" s="252"/>
    </row>
    <row r="661" spans="5:45" ht="9" customHeight="1" x14ac:dyDescent="0.3">
      <c r="E661" s="253" t="s">
        <v>147</v>
      </c>
      <c r="F661" s="254"/>
      <c r="G661" s="254"/>
      <c r="H661" s="254"/>
      <c r="I661" s="254"/>
      <c r="J661" s="254"/>
      <c r="K661" s="254"/>
      <c r="L661" s="254"/>
      <c r="M661" s="254"/>
      <c r="N661" s="254"/>
      <c r="O661" s="254"/>
      <c r="P661" s="254"/>
      <c r="Q661" s="254"/>
      <c r="R661" s="254"/>
      <c r="S661" s="254"/>
      <c r="T661" s="254"/>
      <c r="U661" s="254"/>
      <c r="V661" s="254"/>
      <c r="W661" s="254"/>
      <c r="X661" s="254"/>
      <c r="Y661" s="254"/>
      <c r="Z661" s="254"/>
      <c r="AA661" s="254"/>
      <c r="AB661" s="254"/>
      <c r="AC661" s="255"/>
      <c r="AD661" s="256"/>
      <c r="AE661" s="256"/>
      <c r="AF661" s="256"/>
      <c r="AG661" s="256"/>
      <c r="AH661" s="256"/>
      <c r="AI661" s="256"/>
      <c r="AJ661" s="256"/>
      <c r="AM661" s="257" t="str">
        <f>IF(AD661=0,"",AD661/$AM$462)</f>
        <v/>
      </c>
      <c r="AN661" s="257"/>
      <c r="AO661" s="257"/>
      <c r="AP661" s="257"/>
      <c r="AQ661" s="257"/>
      <c r="AR661" s="257"/>
      <c r="AS661" s="257"/>
    </row>
    <row r="662" spans="5:45" ht="9" customHeight="1" x14ac:dyDescent="0.3">
      <c r="E662" s="253"/>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5"/>
      <c r="AD662" s="256"/>
      <c r="AE662" s="256"/>
      <c r="AF662" s="256"/>
      <c r="AG662" s="256"/>
      <c r="AH662" s="256"/>
      <c r="AI662" s="256"/>
      <c r="AJ662" s="256"/>
      <c r="AM662" s="257"/>
      <c r="AN662" s="257"/>
      <c r="AO662" s="257"/>
      <c r="AP662" s="257"/>
      <c r="AQ662" s="257"/>
      <c r="AR662" s="257"/>
      <c r="AS662" s="257"/>
    </row>
    <row r="663" spans="5:45" ht="9" customHeight="1" x14ac:dyDescent="0.3">
      <c r="K663" s="9"/>
      <c r="L663" s="9"/>
      <c r="M663" s="9"/>
      <c r="N663" s="9"/>
      <c r="O663" s="9"/>
      <c r="P663" s="9"/>
      <c r="Q663" s="9"/>
      <c r="R663" s="9"/>
      <c r="S663" s="9"/>
      <c r="T663" s="9"/>
      <c r="U663" s="9"/>
      <c r="V663" s="9"/>
      <c r="W663" s="9"/>
      <c r="X663" s="9"/>
      <c r="Y663" s="9"/>
      <c r="Z663" s="9"/>
      <c r="AA663" s="9"/>
      <c r="AB663" s="9"/>
      <c r="AC663" s="9"/>
      <c r="AD663" s="65"/>
      <c r="AE663" s="65"/>
      <c r="AF663" s="65"/>
      <c r="AG663" s="65"/>
      <c r="AH663" s="65"/>
      <c r="AI663" s="65"/>
      <c r="AJ663" s="65"/>
      <c r="AM663" s="68"/>
      <c r="AN663" s="68"/>
      <c r="AO663" s="69"/>
      <c r="AP663" s="69"/>
      <c r="AQ663" s="69"/>
      <c r="AR663" s="69"/>
      <c r="AS663" s="69"/>
    </row>
    <row r="664" spans="5:45" ht="9" customHeight="1" x14ac:dyDescent="0.3">
      <c r="E664" s="242" t="s">
        <v>146</v>
      </c>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4"/>
      <c r="AD664" s="247">
        <f>SUM(AD641:AJ662)</f>
        <v>150000</v>
      </c>
      <c r="AE664" s="247"/>
      <c r="AF664" s="247"/>
      <c r="AG664" s="247"/>
      <c r="AH664" s="247"/>
      <c r="AI664" s="247"/>
      <c r="AJ664" s="247"/>
      <c r="AM664" s="246" t="e">
        <f>IF(AD664=0,"",AD664/$AM$462)</f>
        <v>#DIV/0!</v>
      </c>
      <c r="AN664" s="246"/>
      <c r="AO664" s="246"/>
      <c r="AP664" s="246"/>
      <c r="AQ664" s="246"/>
      <c r="AR664" s="246"/>
      <c r="AS664" s="246"/>
    </row>
    <row r="665" spans="5:45" ht="9" customHeight="1" x14ac:dyDescent="0.3">
      <c r="E665" s="242"/>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4"/>
      <c r="AD665" s="247"/>
      <c r="AE665" s="247"/>
      <c r="AF665" s="247"/>
      <c r="AG665" s="247"/>
      <c r="AH665" s="247"/>
      <c r="AI665" s="247"/>
      <c r="AJ665" s="247"/>
      <c r="AM665" s="246"/>
      <c r="AN665" s="246"/>
      <c r="AO665" s="246"/>
      <c r="AP665" s="246"/>
      <c r="AQ665" s="246"/>
      <c r="AR665" s="246"/>
      <c r="AS665" s="246"/>
    </row>
    <row r="666" spans="5:45" ht="9" customHeight="1" x14ac:dyDescent="0.3">
      <c r="AD666" s="66"/>
      <c r="AE666" s="66"/>
      <c r="AF666" s="66"/>
      <c r="AG666" s="66"/>
      <c r="AH666" s="67"/>
      <c r="AI666" s="66"/>
      <c r="AJ666" s="66"/>
      <c r="AM666" s="69"/>
      <c r="AN666" s="69"/>
      <c r="AO666" s="69"/>
      <c r="AP666" s="69"/>
      <c r="AQ666" s="69"/>
      <c r="AR666" s="69"/>
      <c r="AS666" s="69"/>
    </row>
    <row r="667" spans="5:45" ht="9" customHeight="1" x14ac:dyDescent="0.3">
      <c r="E667" s="242" t="s">
        <v>148</v>
      </c>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4"/>
      <c r="AD667" s="247">
        <v>21600</v>
      </c>
      <c r="AE667" s="247"/>
      <c r="AF667" s="247"/>
      <c r="AG667" s="247"/>
      <c r="AH667" s="247"/>
      <c r="AI667" s="247"/>
      <c r="AJ667" s="247"/>
      <c r="AM667" s="246" t="e">
        <f>IF(AD667=0,"",AD667/$AM$462)</f>
        <v>#DIV/0!</v>
      </c>
      <c r="AN667" s="246"/>
      <c r="AO667" s="246"/>
      <c r="AP667" s="246"/>
      <c r="AQ667" s="246"/>
      <c r="AR667" s="246"/>
      <c r="AS667" s="246"/>
    </row>
    <row r="668" spans="5:45" ht="9" customHeight="1" x14ac:dyDescent="0.3">
      <c r="E668" s="242"/>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4"/>
      <c r="AD668" s="247"/>
      <c r="AE668" s="247"/>
      <c r="AF668" s="247"/>
      <c r="AG668" s="247"/>
      <c r="AH668" s="247"/>
      <c r="AI668" s="247"/>
      <c r="AJ668" s="247"/>
      <c r="AM668" s="246"/>
      <c r="AN668" s="246"/>
      <c r="AO668" s="246"/>
      <c r="AP668" s="246"/>
      <c r="AQ668" s="246"/>
      <c r="AR668" s="246"/>
      <c r="AS668" s="246"/>
    </row>
    <row r="669" spans="5:45" ht="9" customHeight="1" x14ac:dyDescent="0.3">
      <c r="AD669" s="66"/>
      <c r="AE669" s="66"/>
      <c r="AF669" s="66"/>
      <c r="AG669" s="66"/>
      <c r="AH669" s="67"/>
      <c r="AI669" s="66"/>
      <c r="AJ669" s="66"/>
      <c r="AM669" s="70"/>
      <c r="AN669" s="70"/>
      <c r="AO669" s="70"/>
      <c r="AP669" s="70"/>
      <c r="AQ669" s="70"/>
      <c r="AR669" s="70"/>
      <c r="AS669" s="70"/>
    </row>
    <row r="670" spans="5:45" ht="9" customHeight="1" x14ac:dyDescent="0.3">
      <c r="E670" s="242" t="s">
        <v>149</v>
      </c>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4"/>
      <c r="AD670" s="245">
        <f>AM630-AD638-AD664-AD667</f>
        <v>0</v>
      </c>
      <c r="AE670" s="245"/>
      <c r="AF670" s="245"/>
      <c r="AG670" s="245"/>
      <c r="AH670" s="245"/>
      <c r="AI670" s="245"/>
      <c r="AJ670" s="245"/>
      <c r="AM670" s="246" t="str">
        <f>IF(AD670=0,"",AD670/$AM$462)</f>
        <v/>
      </c>
      <c r="AN670" s="246"/>
      <c r="AO670" s="246"/>
      <c r="AP670" s="246"/>
      <c r="AQ670" s="246"/>
      <c r="AR670" s="246"/>
      <c r="AS670" s="246"/>
    </row>
    <row r="671" spans="5:45" ht="9" customHeight="1" x14ac:dyDescent="0.3">
      <c r="E671" s="242"/>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4"/>
      <c r="AD671" s="245"/>
      <c r="AE671" s="245"/>
      <c r="AF671" s="245"/>
      <c r="AG671" s="245"/>
      <c r="AH671" s="245"/>
      <c r="AI671" s="245"/>
      <c r="AJ671" s="245"/>
      <c r="AM671" s="246"/>
      <c r="AN671" s="246"/>
      <c r="AO671" s="246"/>
      <c r="AP671" s="246"/>
      <c r="AQ671" s="246"/>
      <c r="AR671" s="246"/>
      <c r="AS671" s="246"/>
    </row>
  </sheetData>
  <mergeCells count="528">
    <mergeCell ref="B3:AU9"/>
    <mergeCell ref="B15:AU17"/>
    <mergeCell ref="L27:AU28"/>
    <mergeCell ref="L30:U31"/>
    <mergeCell ref="L33:AU34"/>
    <mergeCell ref="L36:U37"/>
    <mergeCell ref="W36:AU37"/>
    <mergeCell ref="A85:AU87"/>
    <mergeCell ref="D23:AU24"/>
    <mergeCell ref="B27:C28"/>
    <mergeCell ref="D27:J32"/>
    <mergeCell ref="B40:C41"/>
    <mergeCell ref="D40:J45"/>
    <mergeCell ref="B48:C49"/>
    <mergeCell ref="D48:J53"/>
    <mergeCell ref="B56:C57"/>
    <mergeCell ref="D56:J61"/>
    <mergeCell ref="D109:L110"/>
    <mergeCell ref="N109:O110"/>
    <mergeCell ref="D112:L113"/>
    <mergeCell ref="D115:L116"/>
    <mergeCell ref="L94:AU99"/>
    <mergeCell ref="D94:J99"/>
    <mergeCell ref="D105:O107"/>
    <mergeCell ref="T105:AE107"/>
    <mergeCell ref="AJ105:AU107"/>
    <mergeCell ref="D118:L119"/>
    <mergeCell ref="D121:L122"/>
    <mergeCell ref="D124:L125"/>
    <mergeCell ref="D127:L128"/>
    <mergeCell ref="N112:O113"/>
    <mergeCell ref="N115:O116"/>
    <mergeCell ref="N118:O119"/>
    <mergeCell ref="N121:O122"/>
    <mergeCell ref="N124:O125"/>
    <mergeCell ref="N127:O128"/>
    <mergeCell ref="B178:C179"/>
    <mergeCell ref="D178:AV179"/>
    <mergeCell ref="D101:AV102"/>
    <mergeCell ref="D90:AU91"/>
    <mergeCell ref="B94:C95"/>
    <mergeCell ref="B101:C102"/>
    <mergeCell ref="T127:AB128"/>
    <mergeCell ref="AD127:AE128"/>
    <mergeCell ref="AJ114:AU116"/>
    <mergeCell ref="AJ118:AR119"/>
    <mergeCell ref="AT118:AU119"/>
    <mergeCell ref="AJ123:AU125"/>
    <mergeCell ref="AJ127:AR128"/>
    <mergeCell ref="AT127:AU128"/>
    <mergeCell ref="AT109:AU110"/>
    <mergeCell ref="T120:AE122"/>
    <mergeCell ref="T124:AB125"/>
    <mergeCell ref="AD124:AE125"/>
    <mergeCell ref="T109:AB110"/>
    <mergeCell ref="AD109:AE110"/>
    <mergeCell ref="D132:Q133"/>
    <mergeCell ref="T112:AB113"/>
    <mergeCell ref="AD112:AE113"/>
    <mergeCell ref="AJ109:AR110"/>
    <mergeCell ref="S133:W134"/>
    <mergeCell ref="AQ133:AU134"/>
    <mergeCell ref="A169:AU171"/>
    <mergeCell ref="D174:AU175"/>
    <mergeCell ref="C148:AU167"/>
    <mergeCell ref="D136:P137"/>
    <mergeCell ref="D139:P140"/>
    <mergeCell ref="D142:P143"/>
    <mergeCell ref="S142:W143"/>
    <mergeCell ref="AB142:AO143"/>
    <mergeCell ref="AQ142:AU143"/>
    <mergeCell ref="AB136:AO137"/>
    <mergeCell ref="AQ136:AU137"/>
    <mergeCell ref="AB139:AO140"/>
    <mergeCell ref="AQ139:AU140"/>
    <mergeCell ref="S136:W137"/>
    <mergeCell ref="S139:W140"/>
    <mergeCell ref="B132:C133"/>
    <mergeCell ref="B146:C147"/>
    <mergeCell ref="D146:AV147"/>
    <mergeCell ref="AD238:AE239"/>
    <mergeCell ref="AT238:AU239"/>
    <mergeCell ref="V238:AB239"/>
    <mergeCell ref="AL238:AR239"/>
    <mergeCell ref="N238:O239"/>
    <mergeCell ref="F238:L239"/>
    <mergeCell ref="B235:C236"/>
    <mergeCell ref="D235:AV236"/>
    <mergeCell ref="C180:AU233"/>
    <mergeCell ref="N250:O251"/>
    <mergeCell ref="D250:L251"/>
    <mergeCell ref="B244:C245"/>
    <mergeCell ref="D244:AV245"/>
    <mergeCell ref="N247:O248"/>
    <mergeCell ref="AD247:AE248"/>
    <mergeCell ref="AT247:AU248"/>
    <mergeCell ref="D247:L248"/>
    <mergeCell ref="U247:AC248"/>
    <mergeCell ref="AK247:AS248"/>
    <mergeCell ref="AB267:AO268"/>
    <mergeCell ref="AQ267:AU268"/>
    <mergeCell ref="AB270:AO271"/>
    <mergeCell ref="AQ270:AU271"/>
    <mergeCell ref="A253:AU255"/>
    <mergeCell ref="D258:AU259"/>
    <mergeCell ref="B261:C262"/>
    <mergeCell ref="D261:AV262"/>
    <mergeCell ref="S264:W265"/>
    <mergeCell ref="AB264:AO265"/>
    <mergeCell ref="AQ264:AU265"/>
    <mergeCell ref="D264:P265"/>
    <mergeCell ref="B279:C280"/>
    <mergeCell ref="D279:AV280"/>
    <mergeCell ref="D281:AU282"/>
    <mergeCell ref="D283:AU284"/>
    <mergeCell ref="D285:AU286"/>
    <mergeCell ref="AB273:AO274"/>
    <mergeCell ref="AQ273:AU274"/>
    <mergeCell ref="AB276:AO277"/>
    <mergeCell ref="AQ276:AU277"/>
    <mergeCell ref="D296:AU297"/>
    <mergeCell ref="D298:AU299"/>
    <mergeCell ref="D300:AU301"/>
    <mergeCell ref="D302:AU303"/>
    <mergeCell ref="D304:AU305"/>
    <mergeCell ref="D287:AU288"/>
    <mergeCell ref="D289:AU290"/>
    <mergeCell ref="B294:C295"/>
    <mergeCell ref="D294:AV295"/>
    <mergeCell ref="D315:AU316"/>
    <mergeCell ref="D317:AU318"/>
    <mergeCell ref="D319:AU320"/>
    <mergeCell ref="B324:C325"/>
    <mergeCell ref="D324:AV325"/>
    <mergeCell ref="B309:C310"/>
    <mergeCell ref="D309:AV310"/>
    <mergeCell ref="D311:AU312"/>
    <mergeCell ref="D313:AU314"/>
    <mergeCell ref="A337:AU339"/>
    <mergeCell ref="D341:AU342"/>
    <mergeCell ref="B344:C345"/>
    <mergeCell ref="D344:AV345"/>
    <mergeCell ref="D326:AU327"/>
    <mergeCell ref="D328:AU329"/>
    <mergeCell ref="D330:AU331"/>
    <mergeCell ref="D332:AU333"/>
    <mergeCell ref="D334:AU335"/>
    <mergeCell ref="AJ350:AR351"/>
    <mergeCell ref="AT350:AU351"/>
    <mergeCell ref="D353:L354"/>
    <mergeCell ref="N353:O354"/>
    <mergeCell ref="T353:AB354"/>
    <mergeCell ref="AD353:AE354"/>
    <mergeCell ref="AJ353:AR354"/>
    <mergeCell ref="AT353:AU354"/>
    <mergeCell ref="D347:L348"/>
    <mergeCell ref="N347:O348"/>
    <mergeCell ref="AD347:AE348"/>
    <mergeCell ref="AT347:AU348"/>
    <mergeCell ref="T347:AB348"/>
    <mergeCell ref="AJ347:AR348"/>
    <mergeCell ref="D350:L351"/>
    <mergeCell ref="N350:O351"/>
    <mergeCell ref="T350:AB351"/>
    <mergeCell ref="AD350:AE351"/>
    <mergeCell ref="N362:AU365"/>
    <mergeCell ref="D356:L357"/>
    <mergeCell ref="T356:AB357"/>
    <mergeCell ref="AJ356:AR357"/>
    <mergeCell ref="D359:L360"/>
    <mergeCell ref="N359:O360"/>
    <mergeCell ref="T359:AB360"/>
    <mergeCell ref="AD359:AE360"/>
    <mergeCell ref="AJ359:AR360"/>
    <mergeCell ref="AT359:AU360"/>
    <mergeCell ref="AT356:AU357"/>
    <mergeCell ref="N356:O357"/>
    <mergeCell ref="AD356:AE357"/>
    <mergeCell ref="D362:L363"/>
    <mergeCell ref="B373:C374"/>
    <mergeCell ref="D373:AV374"/>
    <mergeCell ref="D375:AV394"/>
    <mergeCell ref="B367:C368"/>
    <mergeCell ref="D367:AV368"/>
    <mergeCell ref="D369:L370"/>
    <mergeCell ref="N369:O370"/>
    <mergeCell ref="T369:AB370"/>
    <mergeCell ref="AD369:AE370"/>
    <mergeCell ref="AJ369:AR370"/>
    <mergeCell ref="AT369:AU370"/>
    <mergeCell ref="D412:AV419"/>
    <mergeCell ref="A421:AU423"/>
    <mergeCell ref="D425:AU426"/>
    <mergeCell ref="B428:C429"/>
    <mergeCell ref="D428:AV429"/>
    <mergeCell ref="B396:C397"/>
    <mergeCell ref="D396:AV397"/>
    <mergeCell ref="D398:AV408"/>
    <mergeCell ref="B410:C411"/>
    <mergeCell ref="D410:AV411"/>
    <mergeCell ref="E475:AC476"/>
    <mergeCell ref="AD475:AJ476"/>
    <mergeCell ref="E473:AC474"/>
    <mergeCell ref="AD473:AJ474"/>
    <mergeCell ref="E470:AC471"/>
    <mergeCell ref="AD470:AJ471"/>
    <mergeCell ref="B465:C466"/>
    <mergeCell ref="D465:AV466"/>
    <mergeCell ref="E467:AC468"/>
    <mergeCell ref="AD467:AJ468"/>
    <mergeCell ref="AM467:AS468"/>
    <mergeCell ref="AM470:AS471"/>
    <mergeCell ref="AM473:AS474"/>
    <mergeCell ref="AM475:AS476"/>
    <mergeCell ref="E485:AC486"/>
    <mergeCell ref="AD485:AJ486"/>
    <mergeCell ref="E483:AC484"/>
    <mergeCell ref="AD483:AJ484"/>
    <mergeCell ref="E481:AC482"/>
    <mergeCell ref="AD481:AJ482"/>
    <mergeCell ref="E479:AC480"/>
    <mergeCell ref="AD479:AJ480"/>
    <mergeCell ref="E477:AC478"/>
    <mergeCell ref="AD477:AJ478"/>
    <mergeCell ref="AM487:AS488"/>
    <mergeCell ref="AM489:AS490"/>
    <mergeCell ref="AM491:AS492"/>
    <mergeCell ref="AM493:AS494"/>
    <mergeCell ref="E499:AC500"/>
    <mergeCell ref="AD499:AJ500"/>
    <mergeCell ref="E487:AC488"/>
    <mergeCell ref="AD487:AJ488"/>
    <mergeCell ref="E489:AC490"/>
    <mergeCell ref="AD489:AJ490"/>
    <mergeCell ref="E496:AC497"/>
    <mergeCell ref="AD496:AJ497"/>
    <mergeCell ref="E491:AC492"/>
    <mergeCell ref="AD491:AJ492"/>
    <mergeCell ref="E493:AC494"/>
    <mergeCell ref="AD493:AJ494"/>
    <mergeCell ref="AM477:AS478"/>
    <mergeCell ref="AM479:AS480"/>
    <mergeCell ref="AM481:AS482"/>
    <mergeCell ref="AM483:AS484"/>
    <mergeCell ref="AM485:AS486"/>
    <mergeCell ref="C516:D517"/>
    <mergeCell ref="E516:AC517"/>
    <mergeCell ref="AD516:AJ517"/>
    <mergeCell ref="AK516:AL517"/>
    <mergeCell ref="AM516:AS517"/>
    <mergeCell ref="D509:AU510"/>
    <mergeCell ref="AM496:AS497"/>
    <mergeCell ref="AM499:AS500"/>
    <mergeCell ref="AM502:AS503"/>
    <mergeCell ref="A505:AU507"/>
    <mergeCell ref="B512:C513"/>
    <mergeCell ref="D512:AV513"/>
    <mergeCell ref="C514:D515"/>
    <mergeCell ref="E514:AC515"/>
    <mergeCell ref="AD514:AJ515"/>
    <mergeCell ref="AK514:AL515"/>
    <mergeCell ref="AM514:AS515"/>
    <mergeCell ref="E502:AC503"/>
    <mergeCell ref="AD502:AJ503"/>
    <mergeCell ref="C520:D521"/>
    <mergeCell ref="E520:AC521"/>
    <mergeCell ref="AD520:AJ521"/>
    <mergeCell ref="AK520:AL521"/>
    <mergeCell ref="AM520:AS521"/>
    <mergeCell ref="C518:D519"/>
    <mergeCell ref="E518:AC519"/>
    <mergeCell ref="AD518:AJ519"/>
    <mergeCell ref="AK518:AL519"/>
    <mergeCell ref="AM518:AS519"/>
    <mergeCell ref="C524:D525"/>
    <mergeCell ref="E524:AC525"/>
    <mergeCell ref="AD524:AJ525"/>
    <mergeCell ref="AK524:AL525"/>
    <mergeCell ref="AM524:AS525"/>
    <mergeCell ref="C522:D523"/>
    <mergeCell ref="E522:AC523"/>
    <mergeCell ref="AD522:AJ523"/>
    <mergeCell ref="AK522:AL523"/>
    <mergeCell ref="AM522:AS523"/>
    <mergeCell ref="C528:D529"/>
    <mergeCell ref="E528:AC529"/>
    <mergeCell ref="AD528:AJ529"/>
    <mergeCell ref="AK528:AL529"/>
    <mergeCell ref="AM528:AS529"/>
    <mergeCell ref="C526:D527"/>
    <mergeCell ref="E526:AC527"/>
    <mergeCell ref="AD526:AJ527"/>
    <mergeCell ref="AK526:AL527"/>
    <mergeCell ref="AM526:AS527"/>
    <mergeCell ref="C532:D533"/>
    <mergeCell ref="E532:AC533"/>
    <mergeCell ref="AD532:AJ533"/>
    <mergeCell ref="AK532:AL533"/>
    <mergeCell ref="AM532:AS533"/>
    <mergeCell ref="C530:D531"/>
    <mergeCell ref="E530:AC531"/>
    <mergeCell ref="AD530:AJ531"/>
    <mergeCell ref="AK530:AL531"/>
    <mergeCell ref="AM530:AS531"/>
    <mergeCell ref="C536:D537"/>
    <mergeCell ref="E536:AC537"/>
    <mergeCell ref="AD536:AJ537"/>
    <mergeCell ref="AK536:AL537"/>
    <mergeCell ref="AM536:AS537"/>
    <mergeCell ref="C534:D535"/>
    <mergeCell ref="E534:AC535"/>
    <mergeCell ref="AD534:AJ535"/>
    <mergeCell ref="AK534:AL535"/>
    <mergeCell ref="AM534:AS535"/>
    <mergeCell ref="C540:D541"/>
    <mergeCell ref="E540:AC541"/>
    <mergeCell ref="AD540:AJ541"/>
    <mergeCell ref="AK540:AL541"/>
    <mergeCell ref="AM540:AS541"/>
    <mergeCell ref="C538:D539"/>
    <mergeCell ref="E538:AC539"/>
    <mergeCell ref="AD538:AJ539"/>
    <mergeCell ref="AK538:AL539"/>
    <mergeCell ref="AM538:AS539"/>
    <mergeCell ref="C544:D545"/>
    <mergeCell ref="E544:AC545"/>
    <mergeCell ref="AD544:AJ545"/>
    <mergeCell ref="AK544:AL545"/>
    <mergeCell ref="AM544:AS545"/>
    <mergeCell ref="C542:D543"/>
    <mergeCell ref="E542:AC543"/>
    <mergeCell ref="AD542:AJ543"/>
    <mergeCell ref="AK542:AL543"/>
    <mergeCell ref="AM542:AS543"/>
    <mergeCell ref="B549:C550"/>
    <mergeCell ref="D549:AV550"/>
    <mergeCell ref="E551:AC552"/>
    <mergeCell ref="AD551:AJ552"/>
    <mergeCell ref="AM551:AS552"/>
    <mergeCell ref="C546:D547"/>
    <mergeCell ref="E546:AC547"/>
    <mergeCell ref="AD546:AJ547"/>
    <mergeCell ref="AK546:AL547"/>
    <mergeCell ref="AM546:AS547"/>
    <mergeCell ref="E559:AC560"/>
    <mergeCell ref="AD559:AJ560"/>
    <mergeCell ref="AM559:AS560"/>
    <mergeCell ref="E561:AC562"/>
    <mergeCell ref="AD561:AJ562"/>
    <mergeCell ref="AM561:AS562"/>
    <mergeCell ref="E554:AC555"/>
    <mergeCell ref="AD554:AJ555"/>
    <mergeCell ref="AM554:AS555"/>
    <mergeCell ref="E557:AC558"/>
    <mergeCell ref="AD557:AJ558"/>
    <mergeCell ref="AM557:AS558"/>
    <mergeCell ref="E567:AC568"/>
    <mergeCell ref="AD567:AJ568"/>
    <mergeCell ref="AM567:AS568"/>
    <mergeCell ref="E569:AC570"/>
    <mergeCell ref="AD569:AJ570"/>
    <mergeCell ref="AM569:AS570"/>
    <mergeCell ref="E563:AC564"/>
    <mergeCell ref="AD563:AJ564"/>
    <mergeCell ref="AM563:AS564"/>
    <mergeCell ref="E565:AC566"/>
    <mergeCell ref="AD565:AJ566"/>
    <mergeCell ref="AM565:AS566"/>
    <mergeCell ref="E575:AC576"/>
    <mergeCell ref="AD575:AJ576"/>
    <mergeCell ref="AM575:AS576"/>
    <mergeCell ref="E577:AC578"/>
    <mergeCell ref="AD577:AJ578"/>
    <mergeCell ref="AM577:AS578"/>
    <mergeCell ref="E571:AC572"/>
    <mergeCell ref="AD571:AJ572"/>
    <mergeCell ref="AM571:AS572"/>
    <mergeCell ref="E573:AC574"/>
    <mergeCell ref="AD573:AJ574"/>
    <mergeCell ref="AM573:AS574"/>
    <mergeCell ref="E586:AC587"/>
    <mergeCell ref="AD586:AJ587"/>
    <mergeCell ref="AM586:AS587"/>
    <mergeCell ref="A589:AU591"/>
    <mergeCell ref="D593:AU594"/>
    <mergeCell ref="E580:AC581"/>
    <mergeCell ref="AD580:AJ581"/>
    <mergeCell ref="AM580:AS581"/>
    <mergeCell ref="E583:AC584"/>
    <mergeCell ref="AD583:AJ584"/>
    <mergeCell ref="AM583:AS584"/>
    <mergeCell ref="C600:D601"/>
    <mergeCell ref="E600:AC601"/>
    <mergeCell ref="AD600:AJ601"/>
    <mergeCell ref="AK600:AL601"/>
    <mergeCell ref="AM600:AS601"/>
    <mergeCell ref="B596:C597"/>
    <mergeCell ref="D596:AV597"/>
    <mergeCell ref="C598:D599"/>
    <mergeCell ref="E598:AC599"/>
    <mergeCell ref="AD598:AJ599"/>
    <mergeCell ref="AK598:AL599"/>
    <mergeCell ref="AM598:AS599"/>
    <mergeCell ref="C604:D605"/>
    <mergeCell ref="E604:AC605"/>
    <mergeCell ref="AD604:AJ605"/>
    <mergeCell ref="AK604:AL605"/>
    <mergeCell ref="AM604:AS605"/>
    <mergeCell ref="C602:D603"/>
    <mergeCell ref="E602:AC603"/>
    <mergeCell ref="AD602:AJ603"/>
    <mergeCell ref="AK602:AL603"/>
    <mergeCell ref="AM602:AS603"/>
    <mergeCell ref="C608:D609"/>
    <mergeCell ref="E608:AC609"/>
    <mergeCell ref="AD608:AJ609"/>
    <mergeCell ref="AK608:AL609"/>
    <mergeCell ref="AM608:AS609"/>
    <mergeCell ref="C606:D607"/>
    <mergeCell ref="E606:AC607"/>
    <mergeCell ref="AD606:AJ607"/>
    <mergeCell ref="AK606:AL607"/>
    <mergeCell ref="AM606:AS607"/>
    <mergeCell ref="C612:D613"/>
    <mergeCell ref="E612:AC613"/>
    <mergeCell ref="AD612:AJ613"/>
    <mergeCell ref="AK612:AL613"/>
    <mergeCell ref="AM612:AS613"/>
    <mergeCell ref="C610:D611"/>
    <mergeCell ref="E610:AC611"/>
    <mergeCell ref="AD610:AJ611"/>
    <mergeCell ref="AK610:AL611"/>
    <mergeCell ref="AM610:AS611"/>
    <mergeCell ref="C616:D617"/>
    <mergeCell ref="E616:AC617"/>
    <mergeCell ref="AD616:AJ617"/>
    <mergeCell ref="AK616:AL617"/>
    <mergeCell ref="AM616:AS617"/>
    <mergeCell ref="C614:D615"/>
    <mergeCell ref="E614:AC615"/>
    <mergeCell ref="AD614:AJ615"/>
    <mergeCell ref="AK614:AL615"/>
    <mergeCell ref="AM614:AS615"/>
    <mergeCell ref="C620:D621"/>
    <mergeCell ref="E620:AC621"/>
    <mergeCell ref="AD620:AJ621"/>
    <mergeCell ref="AK620:AL621"/>
    <mergeCell ref="AM620:AS621"/>
    <mergeCell ref="C618:D619"/>
    <mergeCell ref="E618:AC619"/>
    <mergeCell ref="AD618:AJ619"/>
    <mergeCell ref="AK618:AL619"/>
    <mergeCell ref="AM618:AS619"/>
    <mergeCell ref="C624:D625"/>
    <mergeCell ref="E624:AC625"/>
    <mergeCell ref="AD624:AJ625"/>
    <mergeCell ref="AK624:AL625"/>
    <mergeCell ref="AM624:AS625"/>
    <mergeCell ref="C622:D623"/>
    <mergeCell ref="E622:AC623"/>
    <mergeCell ref="AD622:AJ623"/>
    <mergeCell ref="AK622:AL623"/>
    <mergeCell ref="AM622:AS623"/>
    <mergeCell ref="C628:D629"/>
    <mergeCell ref="E628:AC629"/>
    <mergeCell ref="AD628:AJ629"/>
    <mergeCell ref="AK628:AL629"/>
    <mergeCell ref="AM628:AS629"/>
    <mergeCell ref="C626:D627"/>
    <mergeCell ref="E626:AC627"/>
    <mergeCell ref="AD626:AJ627"/>
    <mergeCell ref="AK626:AL627"/>
    <mergeCell ref="AM626:AS627"/>
    <mergeCell ref="B633:C634"/>
    <mergeCell ref="D633:AV634"/>
    <mergeCell ref="E635:AC636"/>
    <mergeCell ref="AD635:AJ636"/>
    <mergeCell ref="AM635:AS636"/>
    <mergeCell ref="C630:D631"/>
    <mergeCell ref="E630:AC631"/>
    <mergeCell ref="AD630:AJ631"/>
    <mergeCell ref="AK630:AL631"/>
    <mergeCell ref="AM630:AS631"/>
    <mergeCell ref="E643:AC644"/>
    <mergeCell ref="AD643:AJ644"/>
    <mergeCell ref="AM643:AS644"/>
    <mergeCell ref="E645:AC646"/>
    <mergeCell ref="AD645:AJ646"/>
    <mergeCell ref="AM645:AS646"/>
    <mergeCell ref="E638:AC639"/>
    <mergeCell ref="AD638:AJ639"/>
    <mergeCell ref="AM638:AS639"/>
    <mergeCell ref="E641:AC642"/>
    <mergeCell ref="AD641:AJ642"/>
    <mergeCell ref="AM641:AS642"/>
    <mergeCell ref="E651:AC652"/>
    <mergeCell ref="AD651:AJ652"/>
    <mergeCell ref="AM651:AS652"/>
    <mergeCell ref="E653:AC654"/>
    <mergeCell ref="AD653:AJ654"/>
    <mergeCell ref="AM653:AS654"/>
    <mergeCell ref="E647:AC648"/>
    <mergeCell ref="AD647:AJ648"/>
    <mergeCell ref="AM647:AS648"/>
    <mergeCell ref="E649:AC650"/>
    <mergeCell ref="AD649:AJ650"/>
    <mergeCell ref="AM649:AS650"/>
    <mergeCell ref="E659:AC660"/>
    <mergeCell ref="AD659:AJ660"/>
    <mergeCell ref="AM659:AS660"/>
    <mergeCell ref="E661:AC662"/>
    <mergeCell ref="AD661:AJ662"/>
    <mergeCell ref="AM661:AS662"/>
    <mergeCell ref="E655:AC656"/>
    <mergeCell ref="AD655:AJ656"/>
    <mergeCell ref="AM655:AS656"/>
    <mergeCell ref="E657:AC658"/>
    <mergeCell ref="AD657:AJ658"/>
    <mergeCell ref="AM657:AS658"/>
    <mergeCell ref="E670:AC671"/>
    <mergeCell ref="AD670:AJ671"/>
    <mergeCell ref="AM670:AS671"/>
    <mergeCell ref="E664:AC665"/>
    <mergeCell ref="AD664:AJ665"/>
    <mergeCell ref="AM664:AS665"/>
    <mergeCell ref="E667:AC668"/>
    <mergeCell ref="AD667:AJ668"/>
    <mergeCell ref="AM667:AS668"/>
  </mergeCells>
  <conditionalFormatting sqref="L27:AG28 AJ27:AU28">
    <cfRule type="cellIs" dxfId="471" priority="253" operator="equal">
      <formula>0</formula>
    </cfRule>
  </conditionalFormatting>
  <conditionalFormatting sqref="L33:AG34 AJ33:AU34">
    <cfRule type="cellIs" dxfId="470" priority="252" operator="equal">
      <formula>0</formula>
    </cfRule>
  </conditionalFormatting>
  <conditionalFormatting sqref="L36:U37 W36:AG37 AJ36:AU37">
    <cfRule type="cellIs" dxfId="469" priority="251" operator="equal">
      <formula>0</formula>
    </cfRule>
  </conditionalFormatting>
  <conditionalFormatting sqref="L94">
    <cfRule type="cellIs" dxfId="468" priority="250" operator="equal">
      <formula>0</formula>
    </cfRule>
  </conditionalFormatting>
  <conditionalFormatting sqref="N109:O110 N112:O113 N115:O116 N118:O119 N121:O122 N124:O125 N127:O128">
    <cfRule type="cellIs" dxfId="467" priority="249" operator="equal">
      <formula>0</formula>
    </cfRule>
  </conditionalFormatting>
  <conditionalFormatting sqref="AD109:AE110 AD112:AE113">
    <cfRule type="cellIs" dxfId="466" priority="248" operator="equal">
      <formula>0</formula>
    </cfRule>
  </conditionalFormatting>
  <conditionalFormatting sqref="AH27:AI28">
    <cfRule type="cellIs" dxfId="465" priority="247" operator="equal">
      <formula>0</formula>
    </cfRule>
  </conditionalFormatting>
  <conditionalFormatting sqref="AH33:AI34">
    <cfRule type="cellIs" dxfId="464" priority="246" operator="equal">
      <formula>0</formula>
    </cfRule>
  </conditionalFormatting>
  <conditionalFormatting sqref="AH36:AI37">
    <cfRule type="cellIs" dxfId="463" priority="245" operator="equal">
      <formula>0</formula>
    </cfRule>
  </conditionalFormatting>
  <conditionalFormatting sqref="AT109:AU110">
    <cfRule type="cellIs" dxfId="462" priority="244" operator="equal">
      <formula>0</formula>
    </cfRule>
  </conditionalFormatting>
  <conditionalFormatting sqref="AD124:AE125 AD127:AE128">
    <cfRule type="cellIs" dxfId="461" priority="243" operator="equal">
      <formula>0</formula>
    </cfRule>
  </conditionalFormatting>
  <conditionalFormatting sqref="AT118:AU119">
    <cfRule type="cellIs" dxfId="460" priority="242" operator="equal">
      <formula>0</formula>
    </cfRule>
  </conditionalFormatting>
  <conditionalFormatting sqref="AT127:AU128">
    <cfRule type="cellIs" dxfId="459" priority="241" operator="equal">
      <formula>0</formula>
    </cfRule>
  </conditionalFormatting>
  <conditionalFormatting sqref="N109:O110 N112:O113 N115:O116 N118:O119 N121:O122 N124:O125 N127:O128 AD112:AE113 AD109:AE110 AD124:AE125 AD127:AE128 AT109:AU110 AT118:AU119 AT127:AU128">
    <cfRule type="cellIs" dxfId="458" priority="240" operator="equal">
      <formula>"oui"</formula>
    </cfRule>
  </conditionalFormatting>
  <conditionalFormatting sqref="AD112:AE113">
    <cfRule type="cellIs" dxfId="457" priority="239" operator="equal">
      <formula>0</formula>
    </cfRule>
  </conditionalFormatting>
  <conditionalFormatting sqref="AD109:AE110">
    <cfRule type="cellIs" dxfId="456" priority="238" operator="equal">
      <formula>0</formula>
    </cfRule>
  </conditionalFormatting>
  <conditionalFormatting sqref="AD124:AE125">
    <cfRule type="cellIs" dxfId="455" priority="237" operator="equal">
      <formula>0</formula>
    </cfRule>
  </conditionalFormatting>
  <conditionalFormatting sqref="AD124:AE125">
    <cfRule type="cellIs" dxfId="454" priority="236" operator="equal">
      <formula>0</formula>
    </cfRule>
  </conditionalFormatting>
  <conditionalFormatting sqref="AD127:AE128">
    <cfRule type="cellIs" dxfId="453" priority="235" operator="equal">
      <formula>0</formula>
    </cfRule>
  </conditionalFormatting>
  <conditionalFormatting sqref="AD127:AE128">
    <cfRule type="cellIs" dxfId="452" priority="234" operator="equal">
      <formula>0</formula>
    </cfRule>
  </conditionalFormatting>
  <conditionalFormatting sqref="AT109:AU110">
    <cfRule type="cellIs" dxfId="451" priority="233" operator="equal">
      <formula>0</formula>
    </cfRule>
  </conditionalFormatting>
  <conditionalFormatting sqref="AT109:AU110">
    <cfRule type="cellIs" dxfId="450" priority="232" operator="equal">
      <formula>0</formula>
    </cfRule>
  </conditionalFormatting>
  <conditionalFormatting sqref="AT109:AU110">
    <cfRule type="cellIs" dxfId="449" priority="231" operator="equal">
      <formula>0</formula>
    </cfRule>
  </conditionalFormatting>
  <conditionalFormatting sqref="AT118:AU119">
    <cfRule type="cellIs" dxfId="448" priority="230" operator="equal">
      <formula>0</formula>
    </cfRule>
  </conditionalFormatting>
  <conditionalFormatting sqref="AT118:AU119">
    <cfRule type="cellIs" dxfId="447" priority="229" operator="equal">
      <formula>0</formula>
    </cfRule>
  </conditionalFormatting>
  <conditionalFormatting sqref="AT118:AU119">
    <cfRule type="cellIs" dxfId="446" priority="228" operator="equal">
      <formula>0</formula>
    </cfRule>
  </conditionalFormatting>
  <conditionalFormatting sqref="AT118:AU119">
    <cfRule type="cellIs" dxfId="445" priority="227" operator="equal">
      <formula>0</formula>
    </cfRule>
  </conditionalFormatting>
  <conditionalFormatting sqref="AT127:AU128">
    <cfRule type="cellIs" dxfId="444" priority="226" operator="equal">
      <formula>0</formula>
    </cfRule>
  </conditionalFormatting>
  <conditionalFormatting sqref="AT127:AU128">
    <cfRule type="cellIs" dxfId="443" priority="225" operator="equal">
      <formula>0</formula>
    </cfRule>
  </conditionalFormatting>
  <conditionalFormatting sqref="AT127:AU128">
    <cfRule type="cellIs" dxfId="442" priority="224" operator="equal">
      <formula>0</formula>
    </cfRule>
  </conditionalFormatting>
  <conditionalFormatting sqref="AT127:AU128">
    <cfRule type="cellIs" dxfId="441" priority="223" operator="equal">
      <formula>0</formula>
    </cfRule>
  </conditionalFormatting>
  <conditionalFormatting sqref="AT127:AU128">
    <cfRule type="cellIs" dxfId="440" priority="222" operator="equal">
      <formula>0</formula>
    </cfRule>
  </conditionalFormatting>
  <conditionalFormatting sqref="C148">
    <cfRule type="cellIs" dxfId="439" priority="221" operator="equal">
      <formula>0</formula>
    </cfRule>
  </conditionalFormatting>
  <conditionalFormatting sqref="C180">
    <cfRule type="cellIs" dxfId="438" priority="218" operator="equal">
      <formula>0</formula>
    </cfRule>
  </conditionalFormatting>
  <conditionalFormatting sqref="A85:AU87">
    <cfRule type="cellIs" dxfId="437" priority="217" operator="equal">
      <formula>0</formula>
    </cfRule>
  </conditionalFormatting>
  <conditionalFormatting sqref="S139:W140 S142:W143 AQ136:AU137 AQ139:AU140 AQ142:AU143">
    <cfRule type="cellIs" dxfId="436" priority="210" operator="equal">
      <formula>""""""</formula>
    </cfRule>
  </conditionalFormatting>
  <conditionalFormatting sqref="S136:W137">
    <cfRule type="cellIs" dxfId="435" priority="208" operator="equal">
      <formula>""""""</formula>
    </cfRule>
  </conditionalFormatting>
  <conditionalFormatting sqref="S136:W137 S139:W140 S142:W143 AQ136:AU137 AQ139:AU140 AQ142:AU143">
    <cfRule type="cellIs" dxfId="434" priority="207" operator="equal">
      <formula>"Préciser"</formula>
    </cfRule>
  </conditionalFormatting>
  <conditionalFormatting sqref="A169:AU172">
    <cfRule type="cellIs" dxfId="433" priority="206" operator="equal">
      <formula>0</formula>
    </cfRule>
  </conditionalFormatting>
  <conditionalFormatting sqref="AT238:AU239">
    <cfRule type="cellIs" dxfId="432" priority="197" operator="equal">
      <formula>0</formula>
    </cfRule>
  </conditionalFormatting>
  <conditionalFormatting sqref="AT238:AU239">
    <cfRule type="cellIs" dxfId="431" priority="196" operator="equal">
      <formula>0</formula>
    </cfRule>
  </conditionalFormatting>
  <conditionalFormatting sqref="N238:O239">
    <cfRule type="cellIs" dxfId="430" priority="203" operator="equal">
      <formula>0</formula>
    </cfRule>
  </conditionalFormatting>
  <conditionalFormatting sqref="AD238:AE239">
    <cfRule type="cellIs" dxfId="429" priority="202" operator="equal">
      <formula>0</formula>
    </cfRule>
  </conditionalFormatting>
  <conditionalFormatting sqref="AT238:AU239">
    <cfRule type="cellIs" dxfId="428" priority="201" operator="equal">
      <formula>0</formula>
    </cfRule>
  </conditionalFormatting>
  <conditionalFormatting sqref="N238:O239 AD238:AE239 AT238:AU239">
    <cfRule type="cellIs" dxfId="427" priority="200" operator="equal">
      <formula>"oui"</formula>
    </cfRule>
  </conditionalFormatting>
  <conditionalFormatting sqref="AD238:AE239">
    <cfRule type="cellIs" dxfId="426" priority="199" operator="equal">
      <formula>0</formula>
    </cfRule>
  </conditionalFormatting>
  <conditionalFormatting sqref="AT238:AU239">
    <cfRule type="cellIs" dxfId="425" priority="198" operator="equal">
      <formula>0</formula>
    </cfRule>
  </conditionalFormatting>
  <conditionalFormatting sqref="AT247:AU248">
    <cfRule type="cellIs" dxfId="424" priority="189" operator="equal">
      <formula>0</formula>
    </cfRule>
  </conditionalFormatting>
  <conditionalFormatting sqref="AT247:AU248">
    <cfRule type="cellIs" dxfId="423" priority="188" operator="equal">
      <formula>0</formula>
    </cfRule>
  </conditionalFormatting>
  <conditionalFormatting sqref="N247:O248">
    <cfRule type="cellIs" dxfId="422" priority="195" operator="equal">
      <formula>0</formula>
    </cfRule>
  </conditionalFormatting>
  <conditionalFormatting sqref="AD247:AE248">
    <cfRule type="cellIs" dxfId="421" priority="194" operator="equal">
      <formula>0</formula>
    </cfRule>
  </conditionalFormatting>
  <conditionalFormatting sqref="AT247:AU248">
    <cfRule type="cellIs" dxfId="420" priority="193" operator="equal">
      <formula>0</formula>
    </cfRule>
  </conditionalFormatting>
  <conditionalFormatting sqref="N247:O248 AD247:AE248 AT247:AU248">
    <cfRule type="cellIs" dxfId="419" priority="192" operator="equal">
      <formula>"oui"</formula>
    </cfRule>
  </conditionalFormatting>
  <conditionalFormatting sqref="AD247:AE248">
    <cfRule type="cellIs" dxfId="418" priority="191" operator="equal">
      <formula>0</formula>
    </cfRule>
  </conditionalFormatting>
  <conditionalFormatting sqref="AT247:AU248">
    <cfRule type="cellIs" dxfId="417" priority="190" operator="equal">
      <formula>0</formula>
    </cfRule>
  </conditionalFormatting>
  <conditionalFormatting sqref="N250:O251">
    <cfRule type="cellIs" dxfId="416" priority="186" operator="equal">
      <formula>"oui"</formula>
    </cfRule>
  </conditionalFormatting>
  <conditionalFormatting sqref="N250:O251">
    <cfRule type="cellIs" dxfId="415" priority="187" operator="equal">
      <formula>0</formula>
    </cfRule>
  </conditionalFormatting>
  <conditionalFormatting sqref="A253:AU256">
    <cfRule type="cellIs" dxfId="414" priority="185" operator="equal">
      <formula>0</formula>
    </cfRule>
  </conditionalFormatting>
  <conditionalFormatting sqref="AQ273:AU274">
    <cfRule type="cellIs" dxfId="413" priority="156" operator="equal">
      <formula>"Préciser"</formula>
    </cfRule>
  </conditionalFormatting>
  <conditionalFormatting sqref="S264:W265">
    <cfRule type="cellIs" dxfId="412" priority="173" operator="equal">
      <formula>""""""</formula>
    </cfRule>
  </conditionalFormatting>
  <conditionalFormatting sqref="S264:W265">
    <cfRule type="cellIs" dxfId="411" priority="172" operator="equal">
      <formula>"Préciser"</formula>
    </cfRule>
  </conditionalFormatting>
  <conditionalFormatting sqref="AQ264:AU265">
    <cfRule type="cellIs" dxfId="410" priority="171" operator="equal">
      <formula>""""""</formula>
    </cfRule>
  </conditionalFormatting>
  <conditionalFormatting sqref="AQ264:AU265">
    <cfRule type="cellIs" dxfId="409" priority="170" operator="equal">
      <formula>"Préciser"</formula>
    </cfRule>
  </conditionalFormatting>
  <conditionalFormatting sqref="AQ276:AU277">
    <cfRule type="cellIs" dxfId="408" priority="163" operator="equal">
      <formula>""""""</formula>
    </cfRule>
  </conditionalFormatting>
  <conditionalFormatting sqref="AQ276:AU277">
    <cfRule type="cellIs" dxfId="407" priority="162" operator="equal">
      <formula>"Préciser"</formula>
    </cfRule>
  </conditionalFormatting>
  <conditionalFormatting sqref="AQ267:AU268">
    <cfRule type="cellIs" dxfId="406" priority="161" operator="equal">
      <formula>""""""</formula>
    </cfRule>
  </conditionalFormatting>
  <conditionalFormatting sqref="AQ267:AU268">
    <cfRule type="cellIs" dxfId="405" priority="160" operator="equal">
      <formula>"Préciser"</formula>
    </cfRule>
  </conditionalFormatting>
  <conditionalFormatting sqref="AQ270:AU271">
    <cfRule type="cellIs" dxfId="404" priority="159" operator="equal">
      <formula>""""""</formula>
    </cfRule>
  </conditionalFormatting>
  <conditionalFormatting sqref="AQ270:AU271">
    <cfRule type="cellIs" dxfId="403" priority="158" operator="equal">
      <formula>"Préciser"</formula>
    </cfRule>
  </conditionalFormatting>
  <conditionalFormatting sqref="AQ273:AU274">
    <cfRule type="cellIs" dxfId="402" priority="157" operator="equal">
      <formula>""""""</formula>
    </cfRule>
  </conditionalFormatting>
  <conditionalFormatting sqref="D281:AU290">
    <cfRule type="cellIs" dxfId="401" priority="155" operator="equal">
      <formula>0</formula>
    </cfRule>
  </conditionalFormatting>
  <conditionalFormatting sqref="D296:AU305">
    <cfRule type="cellIs" dxfId="400" priority="153" operator="equal">
      <formula>0</formula>
    </cfRule>
  </conditionalFormatting>
  <conditionalFormatting sqref="D311:AU320">
    <cfRule type="cellIs" dxfId="399" priority="152" operator="equal">
      <formula>0</formula>
    </cfRule>
  </conditionalFormatting>
  <conditionalFormatting sqref="D326:AU335">
    <cfRule type="cellIs" dxfId="398" priority="151" operator="equal">
      <formula>0</formula>
    </cfRule>
  </conditionalFormatting>
  <conditionalFormatting sqref="A337:AU339">
    <cfRule type="cellIs" dxfId="397" priority="150" operator="equal">
      <formula>0</formula>
    </cfRule>
  </conditionalFormatting>
  <conditionalFormatting sqref="AT347:AU348">
    <cfRule type="cellIs" dxfId="396" priority="134" operator="equal">
      <formula>0</formula>
    </cfRule>
  </conditionalFormatting>
  <conditionalFormatting sqref="D375">
    <cfRule type="cellIs" dxfId="395" priority="101" operator="equal">
      <formula>0</formula>
    </cfRule>
  </conditionalFormatting>
  <conditionalFormatting sqref="AT353:AU354">
    <cfRule type="cellIs" dxfId="394" priority="119" operator="equal">
      <formula>0</formula>
    </cfRule>
  </conditionalFormatting>
  <conditionalFormatting sqref="AT353:AU354">
    <cfRule type="cellIs" dxfId="393" priority="118" operator="equal">
      <formula>0</formula>
    </cfRule>
  </conditionalFormatting>
  <conditionalFormatting sqref="N353:O354">
    <cfRule type="cellIs" dxfId="392" priority="125" operator="equal">
      <formula>0</formula>
    </cfRule>
  </conditionalFormatting>
  <conditionalFormatting sqref="AD353:AE354">
    <cfRule type="cellIs" dxfId="391" priority="124" operator="equal">
      <formula>0</formula>
    </cfRule>
  </conditionalFormatting>
  <conditionalFormatting sqref="AT353:AU354">
    <cfRule type="cellIs" dxfId="390" priority="123" operator="equal">
      <formula>0</formula>
    </cfRule>
  </conditionalFormatting>
  <conditionalFormatting sqref="N353:O354 AD353:AE354 AT353:AU354">
    <cfRule type="cellIs" dxfId="389" priority="122" operator="equal">
      <formula>"oui"</formula>
    </cfRule>
  </conditionalFormatting>
  <conditionalFormatting sqref="AD353:AE354">
    <cfRule type="cellIs" dxfId="388" priority="121" operator="equal">
      <formula>0</formula>
    </cfRule>
  </conditionalFormatting>
  <conditionalFormatting sqref="AT353:AU354">
    <cfRule type="cellIs" dxfId="387" priority="120" operator="equal">
      <formula>0</formula>
    </cfRule>
  </conditionalFormatting>
  <conditionalFormatting sqref="AT347:AU348">
    <cfRule type="cellIs" dxfId="386" priority="135" operator="equal">
      <formula>0</formula>
    </cfRule>
  </conditionalFormatting>
  <conditionalFormatting sqref="AT369:AU370">
    <cfRule type="cellIs" dxfId="385" priority="93" operator="equal">
      <formula>0</formula>
    </cfRule>
  </conditionalFormatting>
  <conditionalFormatting sqref="N347:O348">
    <cfRule type="cellIs" dxfId="384" priority="141" operator="equal">
      <formula>0</formula>
    </cfRule>
  </conditionalFormatting>
  <conditionalFormatting sqref="AD347:AE348">
    <cfRule type="cellIs" dxfId="383" priority="140" operator="equal">
      <formula>0</formula>
    </cfRule>
  </conditionalFormatting>
  <conditionalFormatting sqref="AT347:AU348">
    <cfRule type="cellIs" dxfId="382" priority="139" operator="equal">
      <formula>0</formula>
    </cfRule>
  </conditionalFormatting>
  <conditionalFormatting sqref="N347:O348 AD347:AE348 AT347:AU348">
    <cfRule type="cellIs" dxfId="381" priority="138" operator="equal">
      <formula>"oui"</formula>
    </cfRule>
  </conditionalFormatting>
  <conditionalFormatting sqref="AD347:AE348">
    <cfRule type="cellIs" dxfId="380" priority="137" operator="equal">
      <formula>0</formula>
    </cfRule>
  </conditionalFormatting>
  <conditionalFormatting sqref="AT347:AU348">
    <cfRule type="cellIs" dxfId="379" priority="136" operator="equal">
      <formula>0</formula>
    </cfRule>
  </conditionalFormatting>
  <conditionalFormatting sqref="AT350:AU351">
    <cfRule type="cellIs" dxfId="378" priority="126" operator="equal">
      <formula>0</formula>
    </cfRule>
  </conditionalFormatting>
  <conditionalFormatting sqref="AT350:AU351">
    <cfRule type="cellIs" dxfId="377" priority="127" operator="equal">
      <formula>0</formula>
    </cfRule>
  </conditionalFormatting>
  <conditionalFormatting sqref="N350:O351">
    <cfRule type="cellIs" dxfId="376" priority="133" operator="equal">
      <formula>0</formula>
    </cfRule>
  </conditionalFormatting>
  <conditionalFormatting sqref="AD350:AE351">
    <cfRule type="cellIs" dxfId="375" priority="132" operator="equal">
      <formula>0</formula>
    </cfRule>
  </conditionalFormatting>
  <conditionalFormatting sqref="AT350:AU351">
    <cfRule type="cellIs" dxfId="374" priority="131" operator="equal">
      <formula>0</formula>
    </cfRule>
  </conditionalFormatting>
  <conditionalFormatting sqref="N350:O351 AD350:AE351 AT350:AU351">
    <cfRule type="cellIs" dxfId="373" priority="130" operator="equal">
      <formula>"oui"</formula>
    </cfRule>
  </conditionalFormatting>
  <conditionalFormatting sqref="AD350:AE351">
    <cfRule type="cellIs" dxfId="372" priority="129" operator="equal">
      <formula>0</formula>
    </cfRule>
  </conditionalFormatting>
  <conditionalFormatting sqref="AT350:AU351">
    <cfRule type="cellIs" dxfId="371" priority="128" operator="equal">
      <formula>0</formula>
    </cfRule>
  </conditionalFormatting>
  <conditionalFormatting sqref="N356:O357">
    <cfRule type="cellIs" dxfId="370" priority="109" operator="equal">
      <formula>0</formula>
    </cfRule>
  </conditionalFormatting>
  <conditionalFormatting sqref="AT356:AU357">
    <cfRule type="cellIs" dxfId="369" priority="102" operator="equal">
      <formula>0</formula>
    </cfRule>
  </conditionalFormatting>
  <conditionalFormatting sqref="AD356:AE357">
    <cfRule type="cellIs" dxfId="368" priority="108" operator="equal">
      <formula>0</formula>
    </cfRule>
  </conditionalFormatting>
  <conditionalFormatting sqref="AT356:AU357">
    <cfRule type="cellIs" dxfId="367" priority="107" operator="equal">
      <formula>0</formula>
    </cfRule>
  </conditionalFormatting>
  <conditionalFormatting sqref="AT369:AU370">
    <cfRule type="cellIs" dxfId="366" priority="98" operator="equal">
      <formula>0</formula>
    </cfRule>
  </conditionalFormatting>
  <conditionalFormatting sqref="N369:O370 AD369:AE370 AT369:AU370">
    <cfRule type="cellIs" dxfId="365" priority="97" operator="equal">
      <formula>"oui"</formula>
    </cfRule>
  </conditionalFormatting>
  <conditionalFormatting sqref="AT356:AU357">
    <cfRule type="cellIs" dxfId="364" priority="104" operator="equal">
      <formula>0</formula>
    </cfRule>
  </conditionalFormatting>
  <conditionalFormatting sqref="AT356:AU357">
    <cfRule type="cellIs" dxfId="363" priority="103" operator="equal">
      <formula>0</formula>
    </cfRule>
  </conditionalFormatting>
  <conditionalFormatting sqref="AT359:AU360">
    <cfRule type="cellIs" dxfId="362" priority="85" operator="equal">
      <formula>0</formula>
    </cfRule>
  </conditionalFormatting>
  <conditionalFormatting sqref="AT369:AU370">
    <cfRule type="cellIs" dxfId="361" priority="94" operator="equal">
      <formula>0</formula>
    </cfRule>
  </conditionalFormatting>
  <conditionalFormatting sqref="N369:O370">
    <cfRule type="cellIs" dxfId="360" priority="100" operator="equal">
      <formula>0</formula>
    </cfRule>
  </conditionalFormatting>
  <conditionalFormatting sqref="AD369:AE370">
    <cfRule type="cellIs" dxfId="359" priority="99" operator="equal">
      <formula>0</formula>
    </cfRule>
  </conditionalFormatting>
  <conditionalFormatting sqref="AD369:AE370">
    <cfRule type="cellIs" dxfId="358" priority="96" operator="equal">
      <formula>0</formula>
    </cfRule>
  </conditionalFormatting>
  <conditionalFormatting sqref="AT369:AU370">
    <cfRule type="cellIs" dxfId="357" priority="95" operator="equal">
      <formula>0</formula>
    </cfRule>
  </conditionalFormatting>
  <conditionalFormatting sqref="N356:O357 AD356:AE357 AT356:AU357">
    <cfRule type="cellIs" dxfId="356" priority="106" operator="equal">
      <formula>"oui"</formula>
    </cfRule>
  </conditionalFormatting>
  <conditionalFormatting sqref="AD356:AE357">
    <cfRule type="cellIs" dxfId="355" priority="105" operator="equal">
      <formula>0</formula>
    </cfRule>
  </conditionalFormatting>
  <conditionalFormatting sqref="AT359:AU360">
    <cfRule type="cellIs" dxfId="354" priority="86" operator="equal">
      <formula>0</formula>
    </cfRule>
  </conditionalFormatting>
  <conditionalFormatting sqref="N359:O360">
    <cfRule type="cellIs" dxfId="353" priority="92" operator="equal">
      <formula>0</formula>
    </cfRule>
  </conditionalFormatting>
  <conditionalFormatting sqref="AD359:AE360">
    <cfRule type="cellIs" dxfId="352" priority="91" operator="equal">
      <formula>0</formula>
    </cfRule>
  </conditionalFormatting>
  <conditionalFormatting sqref="AT359:AU360">
    <cfRule type="cellIs" dxfId="351" priority="90" operator="equal">
      <formula>0</formula>
    </cfRule>
  </conditionalFormatting>
  <conditionalFormatting sqref="N359:O360 AD359:AE360 AT359:AU360">
    <cfRule type="cellIs" dxfId="350" priority="89" operator="equal">
      <formula>"oui"</formula>
    </cfRule>
  </conditionalFormatting>
  <conditionalFormatting sqref="AD359:AE360">
    <cfRule type="cellIs" dxfId="349" priority="88" operator="equal">
      <formula>0</formula>
    </cfRule>
  </conditionalFormatting>
  <conditionalFormatting sqref="AT359:AU360">
    <cfRule type="cellIs" dxfId="348" priority="87" operator="equal">
      <formula>0</formula>
    </cfRule>
  </conditionalFormatting>
  <conditionalFormatting sqref="D398">
    <cfRule type="cellIs" dxfId="347" priority="84" operator="equal">
      <formula>0</formula>
    </cfRule>
  </conditionalFormatting>
  <conditionalFormatting sqref="D412">
    <cfRule type="cellIs" dxfId="346" priority="83" operator="equal">
      <formula>0</formula>
    </cfRule>
  </conditionalFormatting>
  <conditionalFormatting sqref="A421:AU423">
    <cfRule type="cellIs" dxfId="345" priority="82" operator="equal">
      <formula>0</formula>
    </cfRule>
  </conditionalFormatting>
  <conditionalFormatting sqref="E470:AJ471 AM470:AS471 E496:AJ497 AM496:AS497 E473:AJ494 AM473:AS494 E502:AJ503 AM502:AS503 E499:AJ500 AM499:AS500">
    <cfRule type="cellIs" dxfId="344" priority="80" operator="equal">
      <formula>""</formula>
    </cfRule>
    <cfRule type="cellIs" dxfId="343" priority="81" operator="equal">
      <formula>0</formula>
    </cfRule>
  </conditionalFormatting>
  <conditionalFormatting sqref="A505:AU507">
    <cfRule type="cellIs" dxfId="342" priority="34" operator="equal">
      <formula>0</formula>
    </cfRule>
  </conditionalFormatting>
  <conditionalFormatting sqref="C516:AS523 E538:AS545 C524:D525 C528:D529 C532:D533 C536:D545 E554:AJ555 AM554:AS555 E580:AJ581 AM580:AS581 E557:AJ578 AM557:AS578 E586:AJ587 AM586:AS587 E583:AJ584 AM583:AS584">
    <cfRule type="cellIs" dxfId="341" priority="32" operator="equal">
      <formula>""</formula>
    </cfRule>
    <cfRule type="cellIs" dxfId="340" priority="33" operator="equal">
      <formula>0</formula>
    </cfRule>
  </conditionalFormatting>
  <conditionalFormatting sqref="E524:AS525">
    <cfRule type="cellIs" dxfId="339" priority="30" operator="equal">
      <formula>""</formula>
    </cfRule>
    <cfRule type="cellIs" dxfId="338" priority="31" operator="equal">
      <formula>0</formula>
    </cfRule>
  </conditionalFormatting>
  <conditionalFormatting sqref="E532:AS533">
    <cfRule type="cellIs" dxfId="337" priority="26" operator="equal">
      <formula>""</formula>
    </cfRule>
    <cfRule type="cellIs" dxfId="336" priority="27" operator="equal">
      <formula>0</formula>
    </cfRule>
  </conditionalFormatting>
  <conditionalFormatting sqref="E528:AS529">
    <cfRule type="cellIs" dxfId="335" priority="28" operator="equal">
      <formula>""</formula>
    </cfRule>
    <cfRule type="cellIs" dxfId="334" priority="29" operator="equal">
      <formula>0</formula>
    </cfRule>
  </conditionalFormatting>
  <conditionalFormatting sqref="E536:AS537">
    <cfRule type="cellIs" dxfId="333" priority="24" operator="equal">
      <formula>""</formula>
    </cfRule>
    <cfRule type="cellIs" dxfId="332" priority="25" operator="equal">
      <formula>0</formula>
    </cfRule>
  </conditionalFormatting>
  <conditionalFormatting sqref="C526:AS527">
    <cfRule type="cellIs" dxfId="331" priority="22" operator="equal">
      <formula>""</formula>
    </cfRule>
    <cfRule type="cellIs" dxfId="330" priority="23" operator="equal">
      <formula>0</formula>
    </cfRule>
  </conditionalFormatting>
  <conditionalFormatting sqref="C530:AS531">
    <cfRule type="cellIs" dxfId="329" priority="20" operator="equal">
      <formula>""</formula>
    </cfRule>
    <cfRule type="cellIs" dxfId="328" priority="21" operator="equal">
      <formula>0</formula>
    </cfRule>
  </conditionalFormatting>
  <conditionalFormatting sqref="C534:AS535">
    <cfRule type="cellIs" dxfId="327" priority="18" operator="equal">
      <formula>""</formula>
    </cfRule>
    <cfRule type="cellIs" dxfId="326" priority="19" operator="equal">
      <formula>0</formula>
    </cfRule>
  </conditionalFormatting>
  <conditionalFormatting sqref="A589:AU591">
    <cfRule type="cellIs" dxfId="325" priority="17" operator="equal">
      <formula>0</formula>
    </cfRule>
  </conditionalFormatting>
  <conditionalFormatting sqref="C600:AS607 E622:AS629 C608:D609 C612:D613 C616:D617 C620:D629 E638:AJ639 AM638:AS639 E664:AJ665 AM664:AS665 E641:AJ662 AM641:AS662 E670:AJ671 AM670:AS671 E667:AJ668 AM667:AS668">
    <cfRule type="cellIs" dxfId="324" priority="15" operator="equal">
      <formula>""</formula>
    </cfRule>
    <cfRule type="cellIs" dxfId="323" priority="16" operator="equal">
      <formula>0</formula>
    </cfRule>
  </conditionalFormatting>
  <conditionalFormatting sqref="E608:AS609">
    <cfRule type="cellIs" dxfId="322" priority="13" operator="equal">
      <formula>""</formula>
    </cfRule>
    <cfRule type="cellIs" dxfId="321" priority="14" operator="equal">
      <formula>0</formula>
    </cfRule>
  </conditionalFormatting>
  <conditionalFormatting sqref="E616:AS617">
    <cfRule type="cellIs" dxfId="320" priority="9" operator="equal">
      <formula>""</formula>
    </cfRule>
    <cfRule type="cellIs" dxfId="319" priority="10" operator="equal">
      <formula>0</formula>
    </cfRule>
  </conditionalFormatting>
  <conditionalFormatting sqref="E612:AS613">
    <cfRule type="cellIs" dxfId="318" priority="11" operator="equal">
      <formula>""</formula>
    </cfRule>
    <cfRule type="cellIs" dxfId="317" priority="12" operator="equal">
      <formula>0</formula>
    </cfRule>
  </conditionalFormatting>
  <conditionalFormatting sqref="E620:AS621">
    <cfRule type="cellIs" dxfId="316" priority="7" operator="equal">
      <formula>""</formula>
    </cfRule>
    <cfRule type="cellIs" dxfId="315" priority="8" operator="equal">
      <formula>0</formula>
    </cfRule>
  </conditionalFormatting>
  <conditionalFormatting sqref="C610:AS611">
    <cfRule type="cellIs" dxfId="314" priority="5" operator="equal">
      <formula>""</formula>
    </cfRule>
    <cfRule type="cellIs" dxfId="313" priority="6" operator="equal">
      <formula>0</formula>
    </cfRule>
  </conditionalFormatting>
  <conditionalFormatting sqref="C614:AS615">
    <cfRule type="cellIs" dxfId="312" priority="3" operator="equal">
      <formula>""</formula>
    </cfRule>
    <cfRule type="cellIs" dxfId="311" priority="4" operator="equal">
      <formula>0</formula>
    </cfRule>
  </conditionalFormatting>
  <conditionalFormatting sqref="C618:AS619">
    <cfRule type="cellIs" dxfId="310" priority="1" operator="equal">
      <formula>""</formula>
    </cfRule>
    <cfRule type="cellIs" dxfId="309" priority="2" operator="equal">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Liste!$A$1:$A$2</xm:f>
          </x14:formula1>
          <xm:sqref>N115:O116 N118:O119 N121:O122 N124:O125 N127:O128 N109:O110 AT127:AU128 AD112:AE113 AD109:AE110 AT109:AU110 AD127:AE128 AD124:AE125 AT118:AU119 N112:O113 N238:O239 AD238:AE239 AT238:AU239 N247:O248 AD247:AE248 AT247:AU248 N250:O251 N347:O348 AD347:AE348 AT347:AU348 N350:O351 AD350:AE351 AT350:AU351 AD353:AE354 AT353:AU354 N353:O354 AT356:AU357 N356:O357 N369:O370 AD369:AE370 AT369:AU370 AD356:AE357 AT359:AU360 N359:O360 AD359:AE360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JT169"/>
  <sheetViews>
    <sheetView showGridLines="0" showRowColHeaders="0" zoomScale="98" zoomScaleNormal="98" workbookViewId="0">
      <pane ySplit="3" topLeftCell="A4" activePane="bottomLeft" state="frozen"/>
      <selection pane="bottomLeft" activeCell="BM58" sqref="BM58"/>
    </sheetView>
  </sheetViews>
  <sheetFormatPr baseColWidth="10" defaultColWidth="2.7109375" defaultRowHeight="12" customHeight="1" x14ac:dyDescent="0.25"/>
  <cols>
    <col min="49" max="49" width="0" style="154" hidden="1" customWidth="1"/>
    <col min="50" max="50" width="12.140625" style="154" hidden="1" customWidth="1"/>
    <col min="51" max="51" width="0" style="154" hidden="1" customWidth="1"/>
    <col min="52" max="52" width="11.28515625" style="154" hidden="1" customWidth="1"/>
    <col min="53" max="57" width="0" style="154" hidden="1" customWidth="1"/>
    <col min="58" max="62" width="2.7109375" style="92"/>
    <col min="63" max="67" width="2.7109375" style="81"/>
    <col min="68" max="280" width="2.7109375" style="80"/>
  </cols>
  <sheetData>
    <row r="1" spans="1:56" ht="12" customHeight="1" thickTop="1" x14ac:dyDescent="0.25">
      <c r="A1" s="400"/>
      <c r="B1" s="400"/>
      <c r="C1" s="400"/>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681" t="s">
        <v>241</v>
      </c>
      <c r="AO1" s="682"/>
      <c r="AP1" s="682"/>
      <c r="AQ1" s="682"/>
      <c r="AR1" s="682"/>
      <c r="AS1" s="682"/>
      <c r="AT1" s="682"/>
      <c r="AU1" s="682"/>
      <c r="AV1" s="683"/>
    </row>
    <row r="2" spans="1:56" ht="12" customHeight="1" x14ac:dyDescent="0.25">
      <c r="A2" s="400"/>
      <c r="B2" s="400"/>
      <c r="C2" s="400"/>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684"/>
      <c r="AO2" s="453"/>
      <c r="AP2" s="453"/>
      <c r="AQ2" s="453"/>
      <c r="AR2" s="453"/>
      <c r="AS2" s="453"/>
      <c r="AT2" s="453"/>
      <c r="AU2" s="453"/>
      <c r="AV2" s="685"/>
    </row>
    <row r="3" spans="1:56" ht="12" customHeight="1" thickBot="1" x14ac:dyDescent="0.3">
      <c r="A3" s="400"/>
      <c r="B3" s="400"/>
      <c r="C3" s="400"/>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686"/>
      <c r="AO3" s="687"/>
      <c r="AP3" s="687"/>
      <c r="AQ3" s="687"/>
      <c r="AR3" s="687"/>
      <c r="AS3" s="687"/>
      <c r="AT3" s="687"/>
      <c r="AU3" s="687"/>
      <c r="AV3" s="688"/>
    </row>
    <row r="4" spans="1:56" ht="12" customHeight="1" thickTop="1" x14ac:dyDescent="0.25"/>
    <row r="5" spans="1:56" ht="12" customHeight="1" x14ac:dyDescent="0.25">
      <c r="A5" s="402" t="s">
        <v>165</v>
      </c>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row>
    <row r="6" spans="1:56" ht="12" customHeight="1" x14ac:dyDescent="0.25">
      <c r="A6" s="402"/>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row>
    <row r="7" spans="1:56" ht="12" customHeight="1" thickBot="1" x14ac:dyDescent="0.3">
      <c r="A7" s="402"/>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row>
    <row r="8" spans="1:56" ht="12" customHeight="1" x14ac:dyDescent="0.25">
      <c r="B8" s="583" t="str">
        <f>CONCATENATE(Identification!B10)</f>
        <v/>
      </c>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5"/>
    </row>
    <row r="9" spans="1:56" ht="12" customHeight="1" x14ac:dyDescent="0.25">
      <c r="B9" s="586"/>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8"/>
    </row>
    <row r="10" spans="1:56" ht="12" customHeight="1" x14ac:dyDescent="0.25">
      <c r="B10" s="586"/>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c r="AT10" s="587"/>
      <c r="AU10" s="588"/>
    </row>
    <row r="11" spans="1:56" ht="12" customHeight="1" x14ac:dyDescent="0.25">
      <c r="B11" s="586"/>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c r="AT11" s="587"/>
      <c r="AU11" s="588"/>
    </row>
    <row r="12" spans="1:56" ht="12" customHeight="1" thickBot="1" x14ac:dyDescent="0.3">
      <c r="B12" s="589"/>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1"/>
    </row>
    <row r="14" spans="1:56" ht="12" customHeight="1" x14ac:dyDescent="0.25">
      <c r="D14" s="401" t="s">
        <v>772</v>
      </c>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155"/>
      <c r="AX14" s="155"/>
      <c r="AY14" s="155"/>
      <c r="AZ14" s="155"/>
      <c r="BA14" s="155"/>
      <c r="BB14" s="155"/>
      <c r="BC14" s="155"/>
      <c r="BD14" s="155"/>
    </row>
    <row r="15" spans="1:56" ht="12" customHeight="1" x14ac:dyDescent="0.25">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155"/>
      <c r="AX15" s="155"/>
      <c r="AY15" s="155"/>
      <c r="AZ15" s="155"/>
      <c r="BA15" s="155"/>
      <c r="BB15" s="155"/>
      <c r="BC15" s="155"/>
      <c r="BD15" s="155"/>
    </row>
    <row r="17" spans="4:57" ht="12" customHeight="1" x14ac:dyDescent="0.25">
      <c r="D17" s="677"/>
      <c r="E17" s="678"/>
      <c r="F17" s="671" t="s">
        <v>104</v>
      </c>
      <c r="G17" s="671"/>
      <c r="H17" s="671"/>
      <c r="I17" s="671"/>
      <c r="J17" s="671"/>
      <c r="K17" s="671"/>
      <c r="L17" s="671"/>
      <c r="M17" s="671"/>
      <c r="N17" s="671"/>
      <c r="O17" s="671"/>
      <c r="P17" s="671"/>
      <c r="Q17" s="671"/>
      <c r="R17" s="671"/>
      <c r="S17" s="671"/>
      <c r="T17" s="671"/>
      <c r="U17" s="673"/>
      <c r="V17" s="674"/>
      <c r="Z17" s="677"/>
      <c r="AA17" s="678"/>
      <c r="AB17" s="671" t="s">
        <v>774</v>
      </c>
      <c r="AC17" s="671"/>
      <c r="AD17" s="671"/>
      <c r="AE17" s="671"/>
      <c r="AF17" s="671"/>
      <c r="AG17" s="671"/>
      <c r="AH17" s="671"/>
      <c r="AI17" s="671"/>
      <c r="AJ17" s="671"/>
      <c r="AK17" s="671"/>
      <c r="AL17" s="671"/>
      <c r="AM17" s="671"/>
      <c r="AN17" s="671"/>
      <c r="AO17" s="671"/>
      <c r="AP17" s="671"/>
      <c r="AQ17" s="673"/>
      <c r="AR17" s="674"/>
      <c r="AY17" s="695" t="e">
        <f>VLOOKUP(U17,Liste!$A:$B,2,FALSE)</f>
        <v>#N/A</v>
      </c>
      <c r="AZ17" s="695"/>
      <c r="BA17" s="695" t="e">
        <f>VLOOKUP(AQ17,Liste!$A:$B,2,FALSE)</f>
        <v>#N/A</v>
      </c>
      <c r="BB17" s="695"/>
      <c r="BD17" s="695" t="e">
        <f>VLOOKUP(AQ17,Liste!$A:$B,2,FALSE)</f>
        <v>#N/A</v>
      </c>
      <c r="BE17" s="695"/>
    </row>
    <row r="18" spans="4:57" ht="12" customHeight="1" x14ac:dyDescent="0.25">
      <c r="D18" s="679"/>
      <c r="E18" s="680"/>
      <c r="F18" s="672"/>
      <c r="G18" s="672"/>
      <c r="H18" s="672"/>
      <c r="I18" s="672"/>
      <c r="J18" s="672"/>
      <c r="K18" s="672"/>
      <c r="L18" s="672"/>
      <c r="M18" s="672"/>
      <c r="N18" s="672"/>
      <c r="O18" s="672"/>
      <c r="P18" s="672"/>
      <c r="Q18" s="672"/>
      <c r="R18" s="672"/>
      <c r="S18" s="672"/>
      <c r="T18" s="672"/>
      <c r="U18" s="675"/>
      <c r="V18" s="676"/>
      <c r="Z18" s="679"/>
      <c r="AA18" s="680"/>
      <c r="AB18" s="672"/>
      <c r="AC18" s="672"/>
      <c r="AD18" s="672"/>
      <c r="AE18" s="672"/>
      <c r="AF18" s="672"/>
      <c r="AG18" s="672"/>
      <c r="AH18" s="672"/>
      <c r="AI18" s="672"/>
      <c r="AJ18" s="672"/>
      <c r="AK18" s="672"/>
      <c r="AL18" s="672"/>
      <c r="AM18" s="672"/>
      <c r="AN18" s="672"/>
      <c r="AO18" s="672"/>
      <c r="AP18" s="672"/>
      <c r="AQ18" s="675"/>
      <c r="AR18" s="676"/>
      <c r="AY18" s="695"/>
      <c r="AZ18" s="695"/>
      <c r="BA18" s="695"/>
      <c r="BB18" s="695"/>
      <c r="BD18" s="695"/>
      <c r="BE18" s="695"/>
    </row>
    <row r="19" spans="4:57" ht="6.75" customHeight="1" x14ac:dyDescent="0.25"/>
    <row r="20" spans="4:57" ht="12" customHeight="1" x14ac:dyDescent="0.25">
      <c r="D20" s="677"/>
      <c r="E20" s="678"/>
      <c r="F20" s="671" t="s">
        <v>773</v>
      </c>
      <c r="G20" s="671"/>
      <c r="H20" s="671"/>
      <c r="I20" s="671"/>
      <c r="J20" s="671"/>
      <c r="K20" s="671"/>
      <c r="L20" s="671"/>
      <c r="M20" s="671"/>
      <c r="N20" s="671"/>
      <c r="O20" s="671"/>
      <c r="P20" s="671"/>
      <c r="Q20" s="671"/>
      <c r="R20" s="671"/>
      <c r="S20" s="671"/>
      <c r="T20" s="671"/>
      <c r="U20" s="673"/>
      <c r="V20" s="674"/>
      <c r="Z20" s="677"/>
      <c r="AA20" s="678"/>
      <c r="AB20" s="671" t="s">
        <v>775</v>
      </c>
      <c r="AC20" s="671"/>
      <c r="AD20" s="671"/>
      <c r="AE20" s="671"/>
      <c r="AF20" s="671"/>
      <c r="AG20" s="671"/>
      <c r="AH20" s="671"/>
      <c r="AI20" s="671"/>
      <c r="AJ20" s="671"/>
      <c r="AK20" s="671"/>
      <c r="AL20" s="671"/>
      <c r="AM20" s="671"/>
      <c r="AN20" s="671"/>
      <c r="AO20" s="671"/>
      <c r="AP20" s="671"/>
      <c r="AQ20" s="673"/>
      <c r="AR20" s="674"/>
      <c r="AY20" s="695" t="e">
        <f>VLOOKUP(U20,Liste!$A:$B,2,FALSE)</f>
        <v>#N/A</v>
      </c>
      <c r="AZ20" s="695"/>
      <c r="BA20" s="695" t="e">
        <f>VLOOKUP(AQ20,Liste!$A:$B,2,FALSE)</f>
        <v>#N/A</v>
      </c>
      <c r="BB20" s="695"/>
      <c r="BD20" s="695" t="e">
        <f>VLOOKUP(AQ20,Liste!$A:$B,2,FALSE)</f>
        <v>#N/A</v>
      </c>
      <c r="BE20" s="695"/>
    </row>
    <row r="21" spans="4:57" ht="12" customHeight="1" x14ac:dyDescent="0.25">
      <c r="D21" s="679"/>
      <c r="E21" s="680"/>
      <c r="F21" s="672"/>
      <c r="G21" s="672"/>
      <c r="H21" s="672"/>
      <c r="I21" s="672"/>
      <c r="J21" s="672"/>
      <c r="K21" s="672"/>
      <c r="L21" s="672"/>
      <c r="M21" s="672"/>
      <c r="N21" s="672"/>
      <c r="O21" s="672"/>
      <c r="P21" s="672"/>
      <c r="Q21" s="672"/>
      <c r="R21" s="672"/>
      <c r="S21" s="672"/>
      <c r="T21" s="672"/>
      <c r="U21" s="675"/>
      <c r="V21" s="676"/>
      <c r="Z21" s="679"/>
      <c r="AA21" s="680"/>
      <c r="AB21" s="672"/>
      <c r="AC21" s="672"/>
      <c r="AD21" s="672"/>
      <c r="AE21" s="672"/>
      <c r="AF21" s="672"/>
      <c r="AG21" s="672"/>
      <c r="AH21" s="672"/>
      <c r="AI21" s="672"/>
      <c r="AJ21" s="672"/>
      <c r="AK21" s="672"/>
      <c r="AL21" s="672"/>
      <c r="AM21" s="672"/>
      <c r="AN21" s="672"/>
      <c r="AO21" s="672"/>
      <c r="AP21" s="672"/>
      <c r="AQ21" s="675"/>
      <c r="AR21" s="676"/>
      <c r="AY21" s="695"/>
      <c r="AZ21" s="695"/>
      <c r="BA21" s="695"/>
      <c r="BB21" s="695"/>
      <c r="BD21" s="695"/>
      <c r="BE21" s="695"/>
    </row>
    <row r="22" spans="4:57" ht="6.75" customHeight="1" x14ac:dyDescent="0.25"/>
    <row r="23" spans="4:57" ht="12" customHeight="1" x14ac:dyDescent="0.25">
      <c r="D23" s="677"/>
      <c r="E23" s="678"/>
      <c r="F23" s="671" t="s">
        <v>109</v>
      </c>
      <c r="G23" s="671"/>
      <c r="H23" s="671"/>
      <c r="I23" s="671"/>
      <c r="J23" s="671"/>
      <c r="K23" s="671"/>
      <c r="L23" s="671"/>
      <c r="M23" s="671"/>
      <c r="N23" s="671"/>
      <c r="O23" s="671"/>
      <c r="P23" s="671"/>
      <c r="Q23" s="671"/>
      <c r="R23" s="671"/>
      <c r="S23" s="671"/>
      <c r="T23" s="671"/>
      <c r="U23" s="673"/>
      <c r="V23" s="674"/>
      <c r="Z23" s="677"/>
      <c r="AA23" s="678"/>
      <c r="AB23" s="671" t="s">
        <v>130</v>
      </c>
      <c r="AC23" s="671"/>
      <c r="AD23" s="671"/>
      <c r="AE23" s="671"/>
      <c r="AF23" s="671"/>
      <c r="AG23" s="671"/>
      <c r="AH23" s="671"/>
      <c r="AI23" s="671"/>
      <c r="AJ23" s="671"/>
      <c r="AK23" s="671"/>
      <c r="AL23" s="671"/>
      <c r="AM23" s="671"/>
      <c r="AN23" s="671"/>
      <c r="AO23" s="671"/>
      <c r="AP23" s="671"/>
      <c r="AQ23" s="673"/>
      <c r="AR23" s="674"/>
      <c r="AY23" s="695" t="e">
        <f>VLOOKUP(U23,Liste!$A:$B,2,FALSE)</f>
        <v>#N/A</v>
      </c>
      <c r="AZ23" s="695"/>
      <c r="BA23" s="695" t="e">
        <f>VLOOKUP(AQ23,Liste!$A:$B,2,FALSE)</f>
        <v>#N/A</v>
      </c>
      <c r="BB23" s="695"/>
      <c r="BD23" s="695" t="e">
        <f>VLOOKUP(AQ23,Liste!$A:$B,2,FALSE)</f>
        <v>#N/A</v>
      </c>
      <c r="BE23" s="695"/>
    </row>
    <row r="24" spans="4:57" ht="12" customHeight="1" x14ac:dyDescent="0.25">
      <c r="D24" s="679"/>
      <c r="E24" s="680"/>
      <c r="F24" s="672"/>
      <c r="G24" s="672"/>
      <c r="H24" s="672"/>
      <c r="I24" s="672"/>
      <c r="J24" s="672"/>
      <c r="K24" s="672"/>
      <c r="L24" s="672"/>
      <c r="M24" s="672"/>
      <c r="N24" s="672"/>
      <c r="O24" s="672"/>
      <c r="P24" s="672"/>
      <c r="Q24" s="672"/>
      <c r="R24" s="672"/>
      <c r="S24" s="672"/>
      <c r="T24" s="672"/>
      <c r="U24" s="675"/>
      <c r="V24" s="676"/>
      <c r="Z24" s="679"/>
      <c r="AA24" s="680"/>
      <c r="AB24" s="672"/>
      <c r="AC24" s="672"/>
      <c r="AD24" s="672"/>
      <c r="AE24" s="672"/>
      <c r="AF24" s="672"/>
      <c r="AG24" s="672"/>
      <c r="AH24" s="672"/>
      <c r="AI24" s="672"/>
      <c r="AJ24" s="672"/>
      <c r="AK24" s="672"/>
      <c r="AL24" s="672"/>
      <c r="AM24" s="672"/>
      <c r="AN24" s="672"/>
      <c r="AO24" s="672"/>
      <c r="AP24" s="672"/>
      <c r="AQ24" s="675"/>
      <c r="AR24" s="676"/>
      <c r="AY24" s="695"/>
      <c r="AZ24" s="695"/>
      <c r="BA24" s="695"/>
      <c r="BB24" s="695"/>
      <c r="BD24" s="695"/>
      <c r="BE24" s="695"/>
    </row>
    <row r="25" spans="4:57" ht="6.75" customHeight="1" x14ac:dyDescent="0.25"/>
    <row r="26" spans="4:57" ht="12" customHeight="1" x14ac:dyDescent="0.25">
      <c r="D26" s="677"/>
      <c r="E26" s="678"/>
      <c r="F26" s="671" t="s">
        <v>116</v>
      </c>
      <c r="G26" s="671"/>
      <c r="H26" s="671"/>
      <c r="I26" s="671"/>
      <c r="J26" s="671"/>
      <c r="K26" s="671"/>
      <c r="L26" s="671"/>
      <c r="M26" s="671"/>
      <c r="N26" s="671"/>
      <c r="O26" s="671"/>
      <c r="P26" s="671"/>
      <c r="Q26" s="671"/>
      <c r="R26" s="671"/>
      <c r="S26" s="671"/>
      <c r="T26" s="671"/>
      <c r="U26" s="673"/>
      <c r="V26" s="674"/>
      <c r="Z26" s="677"/>
      <c r="AA26" s="678"/>
      <c r="AB26" s="671" t="s">
        <v>112</v>
      </c>
      <c r="AC26" s="671"/>
      <c r="AD26" s="671"/>
      <c r="AE26" s="671"/>
      <c r="AF26" s="671"/>
      <c r="AG26" s="671"/>
      <c r="AH26" s="671"/>
      <c r="AI26" s="671"/>
      <c r="AJ26" s="671"/>
      <c r="AK26" s="671"/>
      <c r="AL26" s="671"/>
      <c r="AM26" s="671"/>
      <c r="AN26" s="671"/>
      <c r="AO26" s="671"/>
      <c r="AP26" s="671"/>
      <c r="AQ26" s="673"/>
      <c r="AR26" s="674"/>
      <c r="AY26" s="695" t="e">
        <f>VLOOKUP(U26,Liste!$A:$B,2,FALSE)</f>
        <v>#N/A</v>
      </c>
      <c r="AZ26" s="695"/>
      <c r="BA26" s="695" t="e">
        <f>VLOOKUP(AQ26,Liste!$A:$B,2,FALSE)</f>
        <v>#N/A</v>
      </c>
      <c r="BB26" s="695"/>
      <c r="BD26" s="695" t="e">
        <f>VLOOKUP(AQ26,Liste!$A:$B,2,FALSE)</f>
        <v>#N/A</v>
      </c>
      <c r="BE26" s="695"/>
    </row>
    <row r="27" spans="4:57" ht="12" customHeight="1" x14ac:dyDescent="0.25">
      <c r="D27" s="679"/>
      <c r="E27" s="680"/>
      <c r="F27" s="672"/>
      <c r="G27" s="672"/>
      <c r="H27" s="672"/>
      <c r="I27" s="672"/>
      <c r="J27" s="672"/>
      <c r="K27" s="672"/>
      <c r="L27" s="672"/>
      <c r="M27" s="672"/>
      <c r="N27" s="672"/>
      <c r="O27" s="672"/>
      <c r="P27" s="672"/>
      <c r="Q27" s="672"/>
      <c r="R27" s="672"/>
      <c r="S27" s="672"/>
      <c r="T27" s="672"/>
      <c r="U27" s="675"/>
      <c r="V27" s="676"/>
      <c r="Z27" s="679"/>
      <c r="AA27" s="680"/>
      <c r="AB27" s="672"/>
      <c r="AC27" s="672"/>
      <c r="AD27" s="672"/>
      <c r="AE27" s="672"/>
      <c r="AF27" s="672"/>
      <c r="AG27" s="672"/>
      <c r="AH27" s="672"/>
      <c r="AI27" s="672"/>
      <c r="AJ27" s="672"/>
      <c r="AK27" s="672"/>
      <c r="AL27" s="672"/>
      <c r="AM27" s="672"/>
      <c r="AN27" s="672"/>
      <c r="AO27" s="672"/>
      <c r="AP27" s="672"/>
      <c r="AQ27" s="675"/>
      <c r="AR27" s="676"/>
      <c r="AY27" s="695"/>
      <c r="AZ27" s="695"/>
      <c r="BA27" s="695"/>
      <c r="BB27" s="695"/>
      <c r="BD27" s="695"/>
      <c r="BE27" s="695"/>
    </row>
    <row r="28" spans="4:57" ht="6.75" customHeight="1" x14ac:dyDescent="0.25"/>
    <row r="29" spans="4:57" ht="12" customHeight="1" x14ac:dyDescent="0.25">
      <c r="D29" s="677"/>
      <c r="E29" s="678"/>
      <c r="F29" s="671" t="s">
        <v>111</v>
      </c>
      <c r="G29" s="671"/>
      <c r="H29" s="671"/>
      <c r="I29" s="671"/>
      <c r="J29" s="671"/>
      <c r="K29" s="671"/>
      <c r="L29" s="671"/>
      <c r="M29" s="671"/>
      <c r="N29" s="671"/>
      <c r="O29" s="671"/>
      <c r="P29" s="671"/>
      <c r="Q29" s="671"/>
      <c r="R29" s="671"/>
      <c r="S29" s="671"/>
      <c r="T29" s="671"/>
      <c r="U29" s="673"/>
      <c r="V29" s="674"/>
      <c r="AY29" s="695" t="e">
        <f>VLOOKUP(U29,Liste!$A:$B,2,FALSE)</f>
        <v>#N/A</v>
      </c>
      <c r="AZ29" s="695"/>
      <c r="BA29" s="695" t="e">
        <f>VLOOKUP(AQ29,Liste!$A:$B,2,FALSE)</f>
        <v>#N/A</v>
      </c>
      <c r="BB29" s="695"/>
      <c r="BD29" s="695"/>
      <c r="BE29" s="695"/>
    </row>
    <row r="30" spans="4:57" ht="12" customHeight="1" x14ac:dyDescent="0.25">
      <c r="D30" s="679"/>
      <c r="E30" s="680"/>
      <c r="F30" s="672"/>
      <c r="G30" s="672"/>
      <c r="H30" s="672"/>
      <c r="I30" s="672"/>
      <c r="J30" s="672"/>
      <c r="K30" s="672"/>
      <c r="L30" s="672"/>
      <c r="M30" s="672"/>
      <c r="N30" s="672"/>
      <c r="O30" s="672"/>
      <c r="P30" s="672"/>
      <c r="Q30" s="672"/>
      <c r="R30" s="672"/>
      <c r="S30" s="672"/>
      <c r="T30" s="672"/>
      <c r="U30" s="675"/>
      <c r="V30" s="676"/>
      <c r="AY30" s="695"/>
      <c r="AZ30" s="695"/>
      <c r="BA30" s="695"/>
      <c r="BB30" s="695"/>
      <c r="BD30" s="695"/>
      <c r="BE30" s="695"/>
    </row>
    <row r="31" spans="4:57" ht="6.75" customHeight="1" x14ac:dyDescent="0.25"/>
    <row r="32" spans="4:57" ht="12" customHeight="1" x14ac:dyDescent="0.25">
      <c r="D32" s="677"/>
      <c r="E32" s="678"/>
      <c r="F32" s="671" t="s">
        <v>110</v>
      </c>
      <c r="G32" s="671"/>
      <c r="H32" s="671"/>
      <c r="I32" s="671"/>
      <c r="J32" s="671"/>
      <c r="K32" s="671"/>
      <c r="L32" s="671"/>
      <c r="M32" s="671"/>
      <c r="N32" s="671"/>
      <c r="O32" s="671"/>
      <c r="P32" s="671"/>
      <c r="Q32" s="671"/>
      <c r="R32" s="671"/>
      <c r="S32" s="671"/>
      <c r="T32" s="671"/>
      <c r="U32" s="673"/>
      <c r="V32" s="674"/>
      <c r="Z32" s="677"/>
      <c r="AA32" s="678"/>
      <c r="AB32" s="689" t="s">
        <v>857</v>
      </c>
      <c r="AC32" s="689"/>
      <c r="AD32" s="689"/>
      <c r="AE32" s="689"/>
      <c r="AF32" s="689"/>
      <c r="AG32" s="689"/>
      <c r="AH32" s="691"/>
      <c r="AI32" s="671"/>
      <c r="AJ32" s="671"/>
      <c r="AK32" s="671"/>
      <c r="AL32" s="671"/>
      <c r="AM32" s="671"/>
      <c r="AN32" s="671"/>
      <c r="AO32" s="671"/>
      <c r="AP32" s="671"/>
      <c r="AQ32" s="671"/>
      <c r="AR32" s="692"/>
      <c r="AY32" s="695" t="e">
        <f>VLOOKUP(U32,Liste!$A:$B,2,FALSE)</f>
        <v>#N/A</v>
      </c>
      <c r="AZ32" s="695"/>
      <c r="BA32" s="695" t="e">
        <f>VLOOKUP(AQ32,Liste!$A:$B,2,FALSE)</f>
        <v>#N/A</v>
      </c>
      <c r="BB32" s="695"/>
      <c r="BD32" s="695">
        <f>IF(AH32=0,0,1)</f>
        <v>0</v>
      </c>
      <c r="BE32" s="695"/>
    </row>
    <row r="33" spans="1:57" ht="12" customHeight="1" x14ac:dyDescent="0.25">
      <c r="D33" s="679"/>
      <c r="E33" s="680"/>
      <c r="F33" s="672"/>
      <c r="G33" s="672"/>
      <c r="H33" s="672"/>
      <c r="I33" s="672"/>
      <c r="J33" s="672"/>
      <c r="K33" s="672"/>
      <c r="L33" s="672"/>
      <c r="M33" s="672"/>
      <c r="N33" s="672"/>
      <c r="O33" s="672"/>
      <c r="P33" s="672"/>
      <c r="Q33" s="672"/>
      <c r="R33" s="672"/>
      <c r="S33" s="672"/>
      <c r="T33" s="672"/>
      <c r="U33" s="675"/>
      <c r="V33" s="676"/>
      <c r="Z33" s="679"/>
      <c r="AA33" s="680"/>
      <c r="AB33" s="690"/>
      <c r="AC33" s="690"/>
      <c r="AD33" s="690"/>
      <c r="AE33" s="690"/>
      <c r="AF33" s="690"/>
      <c r="AG33" s="690"/>
      <c r="AH33" s="693"/>
      <c r="AI33" s="672"/>
      <c r="AJ33" s="672"/>
      <c r="AK33" s="672"/>
      <c r="AL33" s="672"/>
      <c r="AM33" s="672"/>
      <c r="AN33" s="672"/>
      <c r="AO33" s="672"/>
      <c r="AP33" s="672"/>
      <c r="AQ33" s="672"/>
      <c r="AR33" s="694"/>
      <c r="AY33" s="695"/>
      <c r="AZ33" s="695"/>
      <c r="BA33" s="695"/>
      <c r="BB33" s="695"/>
      <c r="BD33" s="695"/>
      <c r="BE33" s="695"/>
    </row>
    <row r="34" spans="1:57" ht="6.75" customHeight="1" x14ac:dyDescent="0.25"/>
    <row r="35" spans="1:57" ht="12" customHeight="1" x14ac:dyDescent="0.25">
      <c r="D35" s="400"/>
      <c r="E35" s="400"/>
      <c r="F35" s="697"/>
      <c r="G35" s="697"/>
      <c r="H35" s="697"/>
      <c r="I35" s="697"/>
      <c r="J35" s="697"/>
      <c r="K35" s="697"/>
      <c r="L35" s="697"/>
      <c r="M35" s="697"/>
      <c r="N35" s="697"/>
      <c r="O35" s="697"/>
      <c r="P35" s="697"/>
      <c r="Q35" s="697"/>
      <c r="R35" s="697"/>
      <c r="S35" s="697"/>
      <c r="T35" s="697"/>
      <c r="U35" s="508"/>
      <c r="V35" s="508"/>
      <c r="Z35" s="400"/>
      <c r="AA35" s="400"/>
      <c r="AQ35" s="696"/>
      <c r="AR35" s="696"/>
      <c r="AY35" s="695"/>
      <c r="AZ35" s="695"/>
      <c r="BA35" s="695" t="e">
        <f>VLOOKUP(AQ35,Liste!$A:$B,2,FALSE)</f>
        <v>#N/A</v>
      </c>
      <c r="BB35" s="695"/>
    </row>
    <row r="36" spans="1:57" ht="12" customHeight="1" x14ac:dyDescent="0.25">
      <c r="D36" s="400"/>
      <c r="E36" s="400"/>
      <c r="F36" s="697"/>
      <c r="G36" s="697"/>
      <c r="H36" s="697"/>
      <c r="I36" s="697"/>
      <c r="J36" s="697"/>
      <c r="K36" s="697"/>
      <c r="L36" s="697"/>
      <c r="M36" s="697"/>
      <c r="N36" s="697"/>
      <c r="O36" s="697"/>
      <c r="P36" s="697"/>
      <c r="Q36" s="697"/>
      <c r="R36" s="697"/>
      <c r="S36" s="697"/>
      <c r="T36" s="697"/>
      <c r="U36" s="508"/>
      <c r="V36" s="508"/>
      <c r="Z36" s="400"/>
      <c r="AA36" s="400"/>
      <c r="AQ36" s="696"/>
      <c r="AR36" s="696"/>
      <c r="AY36" s="695"/>
      <c r="AZ36" s="695"/>
      <c r="BA36" s="695"/>
      <c r="BB36" s="695"/>
    </row>
    <row r="37" spans="1:57" ht="6.75" customHeight="1" x14ac:dyDescent="0.25"/>
    <row r="38" spans="1:57" ht="12" customHeight="1" x14ac:dyDescent="0.25">
      <c r="D38" s="400"/>
      <c r="E38" s="400"/>
      <c r="F38" s="697"/>
      <c r="G38" s="697"/>
      <c r="H38" s="697"/>
      <c r="I38" s="697"/>
      <c r="J38" s="697"/>
      <c r="K38" s="697"/>
      <c r="L38" s="697"/>
      <c r="M38" s="697"/>
      <c r="N38" s="697"/>
      <c r="O38" s="697"/>
      <c r="P38" s="697"/>
      <c r="Q38" s="697"/>
      <c r="R38" s="697"/>
      <c r="S38" s="697"/>
      <c r="T38" s="697"/>
      <c r="U38" s="508"/>
      <c r="V38" s="508"/>
      <c r="Z38" s="400"/>
      <c r="AA38" s="400"/>
      <c r="AQ38" s="696"/>
      <c r="AR38" s="696"/>
      <c r="AY38" s="695"/>
      <c r="AZ38" s="695"/>
      <c r="BA38" s="695" t="e">
        <f>VLOOKUP(AQ38,Liste!$A:$B,2,FALSE)</f>
        <v>#N/A</v>
      </c>
      <c r="BB38" s="695"/>
    </row>
    <row r="39" spans="1:57" ht="12" customHeight="1" x14ac:dyDescent="0.25">
      <c r="D39" s="400"/>
      <c r="E39" s="400"/>
      <c r="F39" s="697"/>
      <c r="G39" s="697"/>
      <c r="H39" s="697"/>
      <c r="I39" s="697"/>
      <c r="J39" s="697"/>
      <c r="K39" s="697"/>
      <c r="L39" s="697"/>
      <c r="M39" s="697"/>
      <c r="N39" s="697"/>
      <c r="O39" s="697"/>
      <c r="P39" s="697"/>
      <c r="Q39" s="697"/>
      <c r="R39" s="697"/>
      <c r="S39" s="697"/>
      <c r="T39" s="697"/>
      <c r="U39" s="508"/>
      <c r="V39" s="508"/>
      <c r="Z39" s="400"/>
      <c r="AA39" s="400"/>
      <c r="AQ39" s="696"/>
      <c r="AR39" s="696"/>
      <c r="AY39" s="695"/>
      <c r="AZ39" s="695"/>
      <c r="BA39" s="695"/>
      <c r="BB39" s="695"/>
    </row>
    <row r="41" spans="1:57" ht="12" customHeight="1" x14ac:dyDescent="0.25">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row>
    <row r="43" spans="1:57" ht="12" customHeight="1" x14ac:dyDescent="0.25">
      <c r="A43" s="429" t="s">
        <v>207</v>
      </c>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row>
    <row r="44" spans="1:57" ht="12" customHeight="1" x14ac:dyDescent="0.25">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row>
    <row r="45" spans="1:57" ht="12" customHeight="1" thickBot="1" x14ac:dyDescent="0.3">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row>
    <row r="46" spans="1:57" ht="12" customHeight="1" thickTop="1" x14ac:dyDescent="0.25">
      <c r="A46" s="400"/>
      <c r="B46" s="400"/>
      <c r="C46" s="400"/>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681" t="s">
        <v>241</v>
      </c>
      <c r="AO46" s="682"/>
      <c r="AP46" s="682"/>
      <c r="AQ46" s="682"/>
      <c r="AR46" s="682"/>
      <c r="AS46" s="682"/>
      <c r="AT46" s="682"/>
      <c r="AU46" s="682"/>
      <c r="AV46" s="683"/>
    </row>
    <row r="47" spans="1:57" ht="12" customHeight="1" x14ac:dyDescent="0.25">
      <c r="A47" s="400"/>
      <c r="B47" s="400"/>
      <c r="C47" s="400"/>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684"/>
      <c r="AO47" s="453"/>
      <c r="AP47" s="453"/>
      <c r="AQ47" s="453"/>
      <c r="AR47" s="453"/>
      <c r="AS47" s="453"/>
      <c r="AT47" s="453"/>
      <c r="AU47" s="453"/>
      <c r="AV47" s="685"/>
    </row>
    <row r="48" spans="1:57" ht="12" customHeight="1" thickBot="1" x14ac:dyDescent="0.3">
      <c r="A48" s="400"/>
      <c r="B48" s="400"/>
      <c r="C48" s="400"/>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686"/>
      <c r="AO48" s="687"/>
      <c r="AP48" s="687"/>
      <c r="AQ48" s="687"/>
      <c r="AR48" s="687"/>
      <c r="AS48" s="687"/>
      <c r="AT48" s="687"/>
      <c r="AU48" s="687"/>
      <c r="AV48" s="688"/>
    </row>
    <row r="49" spans="3:56" ht="12" customHeight="1" thickTop="1" x14ac:dyDescent="0.25"/>
    <row r="50" spans="3:56" ht="12" customHeight="1" thickBot="1" x14ac:dyDescent="0.3"/>
    <row r="51" spans="3:56" ht="16.5" customHeight="1" x14ac:dyDescent="0.25">
      <c r="D51" s="401" t="s">
        <v>208</v>
      </c>
      <c r="E51" s="401"/>
      <c r="F51" s="401"/>
      <c r="G51" s="401"/>
      <c r="H51" s="401"/>
      <c r="I51" s="401"/>
      <c r="J51" s="401"/>
      <c r="K51" s="401"/>
      <c r="L51" s="401"/>
      <c r="M51" s="401"/>
      <c r="N51" s="401"/>
      <c r="O51" s="401"/>
      <c r="P51" s="401"/>
      <c r="Q51" s="71"/>
      <c r="R51" s="71"/>
      <c r="S51" s="640" t="s">
        <v>29</v>
      </c>
      <c r="T51" s="641"/>
      <c r="U51" s="641"/>
      <c r="V51" s="641"/>
      <c r="W51" s="641"/>
      <c r="X51" s="642"/>
      <c r="Y51" s="71"/>
      <c r="Z51" s="508"/>
      <c r="AA51" s="508"/>
      <c r="AB51" s="71"/>
      <c r="AC51" s="640" t="s">
        <v>209</v>
      </c>
      <c r="AD51" s="641"/>
      <c r="AE51" s="641"/>
      <c r="AF51" s="641"/>
      <c r="AG51" s="641"/>
      <c r="AH51" s="642"/>
      <c r="AI51" s="71"/>
      <c r="AJ51" s="508"/>
      <c r="AK51" s="508"/>
      <c r="AL51" s="71"/>
      <c r="AM51" s="640" t="s">
        <v>31</v>
      </c>
      <c r="AN51" s="641"/>
      <c r="AO51" s="641"/>
      <c r="AP51" s="641"/>
      <c r="AQ51" s="641"/>
      <c r="AR51" s="642"/>
      <c r="AS51" s="71"/>
      <c r="AT51" s="508"/>
      <c r="AU51" s="508"/>
      <c r="AX51" s="695" t="e">
        <f>VLOOKUP(Z51,Liste!$A:$B,2,FALSE)</f>
        <v>#N/A</v>
      </c>
      <c r="AY51" s="695"/>
      <c r="AZ51" s="695" t="e">
        <f>VLOOKUP(AJ51,Liste!$A:$B,2,FALSE)</f>
        <v>#N/A</v>
      </c>
      <c r="BA51" s="695"/>
      <c r="BB51" s="695" t="e">
        <f>VLOOKUP(AT51,Liste!$A:$B,2,FALSE)</f>
        <v>#N/A</v>
      </c>
      <c r="BC51" s="695"/>
      <c r="BD51" s="155"/>
    </row>
    <row r="52" spans="3:56" ht="16.5" customHeight="1" thickBot="1" x14ac:dyDescent="0.3">
      <c r="D52" s="401"/>
      <c r="E52" s="401"/>
      <c r="F52" s="401"/>
      <c r="G52" s="401"/>
      <c r="H52" s="401"/>
      <c r="I52" s="401"/>
      <c r="J52" s="401"/>
      <c r="K52" s="401"/>
      <c r="L52" s="401"/>
      <c r="M52" s="401"/>
      <c r="N52" s="401"/>
      <c r="O52" s="401"/>
      <c r="P52" s="401"/>
      <c r="Q52" s="71"/>
      <c r="R52" s="71"/>
      <c r="S52" s="643"/>
      <c r="T52" s="644"/>
      <c r="U52" s="644"/>
      <c r="V52" s="644"/>
      <c r="W52" s="644"/>
      <c r="X52" s="645"/>
      <c r="Y52" s="71"/>
      <c r="Z52" s="508"/>
      <c r="AA52" s="508"/>
      <c r="AB52" s="71"/>
      <c r="AC52" s="643"/>
      <c r="AD52" s="644"/>
      <c r="AE52" s="644"/>
      <c r="AF52" s="644"/>
      <c r="AG52" s="644"/>
      <c r="AH52" s="645"/>
      <c r="AI52" s="71"/>
      <c r="AJ52" s="508"/>
      <c r="AK52" s="508"/>
      <c r="AL52" s="71"/>
      <c r="AM52" s="643"/>
      <c r="AN52" s="644"/>
      <c r="AO52" s="644"/>
      <c r="AP52" s="644"/>
      <c r="AQ52" s="644"/>
      <c r="AR52" s="645"/>
      <c r="AS52" s="71"/>
      <c r="AT52" s="508"/>
      <c r="AU52" s="508"/>
      <c r="AX52" s="695"/>
      <c r="AY52" s="695"/>
      <c r="AZ52" s="695"/>
      <c r="BA52" s="695"/>
      <c r="BB52" s="695"/>
      <c r="BC52" s="695"/>
      <c r="BD52" s="155"/>
    </row>
    <row r="54" spans="3:56" ht="12" customHeight="1" x14ac:dyDescent="0.25">
      <c r="D54" s="401" t="s">
        <v>958</v>
      </c>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155"/>
      <c r="AX54" s="155"/>
      <c r="AY54" s="155"/>
      <c r="AZ54" s="155"/>
      <c r="BA54" s="155"/>
      <c r="BB54" s="155"/>
      <c r="BC54" s="155"/>
      <c r="BD54" s="155"/>
    </row>
    <row r="55" spans="3:56" ht="12" customHeight="1" x14ac:dyDescent="0.25">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155"/>
      <c r="AX55" s="155"/>
      <c r="AY55" s="155"/>
      <c r="AZ55" s="155"/>
      <c r="BA55" s="155"/>
      <c r="BB55" s="155"/>
      <c r="BC55" s="155"/>
      <c r="BD55" s="155"/>
    </row>
    <row r="56" spans="3:56" ht="12" customHeight="1" thickBot="1" x14ac:dyDescent="0.3"/>
    <row r="57" spans="3:56" ht="12" customHeight="1" x14ac:dyDescent="0.25">
      <c r="C57" s="592"/>
      <c r="D57" s="663"/>
      <c r="E57" s="663"/>
      <c r="F57" s="663"/>
      <c r="G57" s="663"/>
      <c r="H57" s="663"/>
      <c r="I57" s="663"/>
      <c r="J57" s="663"/>
      <c r="K57" s="663"/>
      <c r="L57" s="663"/>
      <c r="M57" s="663"/>
      <c r="N57" s="663"/>
      <c r="O57" s="663"/>
      <c r="P57" s="663"/>
      <c r="Q57" s="663"/>
      <c r="R57" s="663"/>
      <c r="S57" s="663"/>
      <c r="T57" s="663"/>
      <c r="U57" s="663"/>
      <c r="V57" s="663"/>
      <c r="W57" s="663"/>
      <c r="X57" s="663"/>
      <c r="Y57" s="663"/>
      <c r="Z57" s="663"/>
      <c r="AA57" s="663"/>
      <c r="AB57" s="663"/>
      <c r="AC57" s="663"/>
      <c r="AD57" s="663"/>
      <c r="AE57" s="663"/>
      <c r="AF57" s="663"/>
      <c r="AG57" s="663"/>
      <c r="AH57" s="663"/>
      <c r="AI57" s="663"/>
      <c r="AJ57" s="663"/>
      <c r="AK57" s="663"/>
      <c r="AL57" s="663"/>
      <c r="AM57" s="663"/>
      <c r="AN57" s="663"/>
      <c r="AO57" s="663"/>
      <c r="AP57" s="663"/>
      <c r="AQ57" s="663"/>
      <c r="AR57" s="663"/>
      <c r="AS57" s="663"/>
      <c r="AT57" s="663"/>
      <c r="AU57" s="664"/>
    </row>
    <row r="58" spans="3:56" ht="12" customHeight="1" x14ac:dyDescent="0.25">
      <c r="C58" s="665"/>
      <c r="D58" s="666"/>
      <c r="E58" s="666"/>
      <c r="F58" s="666"/>
      <c r="G58" s="666"/>
      <c r="H58" s="666"/>
      <c r="I58" s="666"/>
      <c r="J58" s="666"/>
      <c r="K58" s="666"/>
      <c r="L58" s="666"/>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666"/>
      <c r="AP58" s="666"/>
      <c r="AQ58" s="666"/>
      <c r="AR58" s="666"/>
      <c r="AS58" s="666"/>
      <c r="AT58" s="666"/>
      <c r="AU58" s="667"/>
    </row>
    <row r="59" spans="3:56" ht="12" customHeight="1" x14ac:dyDescent="0.25">
      <c r="C59" s="665"/>
      <c r="D59" s="666"/>
      <c r="E59" s="666"/>
      <c r="F59" s="666"/>
      <c r="G59" s="666"/>
      <c r="H59" s="666"/>
      <c r="I59" s="666"/>
      <c r="J59" s="666"/>
      <c r="K59" s="666"/>
      <c r="L59" s="666"/>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666"/>
      <c r="AP59" s="666"/>
      <c r="AQ59" s="666"/>
      <c r="AR59" s="666"/>
      <c r="AS59" s="666"/>
      <c r="AT59" s="666"/>
      <c r="AU59" s="667"/>
    </row>
    <row r="60" spans="3:56" ht="12" customHeight="1" x14ac:dyDescent="0.25">
      <c r="C60" s="665"/>
      <c r="D60" s="666"/>
      <c r="E60" s="666"/>
      <c r="F60" s="666"/>
      <c r="G60" s="666"/>
      <c r="H60" s="666"/>
      <c r="I60" s="666"/>
      <c r="J60" s="666"/>
      <c r="K60" s="666"/>
      <c r="L60" s="666"/>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666"/>
      <c r="AP60" s="666"/>
      <c r="AQ60" s="666"/>
      <c r="AR60" s="666"/>
      <c r="AS60" s="666"/>
      <c r="AT60" s="666"/>
      <c r="AU60" s="667"/>
    </row>
    <row r="61" spans="3:56" ht="12" customHeight="1" x14ac:dyDescent="0.25">
      <c r="C61" s="665"/>
      <c r="D61" s="666"/>
      <c r="E61" s="666"/>
      <c r="F61" s="666"/>
      <c r="G61" s="666"/>
      <c r="H61" s="666"/>
      <c r="I61" s="666"/>
      <c r="J61" s="666"/>
      <c r="K61" s="666"/>
      <c r="L61" s="666"/>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666"/>
      <c r="AP61" s="666"/>
      <c r="AQ61" s="666"/>
      <c r="AR61" s="666"/>
      <c r="AS61" s="666"/>
      <c r="AT61" s="666"/>
      <c r="AU61" s="667"/>
    </row>
    <row r="62" spans="3:56" ht="12" customHeight="1" x14ac:dyDescent="0.25">
      <c r="C62" s="665"/>
      <c r="D62" s="666"/>
      <c r="E62" s="666"/>
      <c r="F62" s="666"/>
      <c r="G62" s="666"/>
      <c r="H62" s="666"/>
      <c r="I62" s="666"/>
      <c r="J62" s="666"/>
      <c r="K62" s="666"/>
      <c r="L62" s="666"/>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666"/>
      <c r="AP62" s="666"/>
      <c r="AQ62" s="666"/>
      <c r="AR62" s="666"/>
      <c r="AS62" s="666"/>
      <c r="AT62" s="666"/>
      <c r="AU62" s="667"/>
    </row>
    <row r="63" spans="3:56" ht="12" customHeight="1" x14ac:dyDescent="0.25">
      <c r="C63" s="665"/>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666"/>
      <c r="AP63" s="666"/>
      <c r="AQ63" s="666"/>
      <c r="AR63" s="666"/>
      <c r="AS63" s="666"/>
      <c r="AT63" s="666"/>
      <c r="AU63" s="667"/>
    </row>
    <row r="64" spans="3:56" ht="12" customHeight="1" x14ac:dyDescent="0.25">
      <c r="C64" s="665"/>
      <c r="D64" s="666"/>
      <c r="E64" s="666"/>
      <c r="F64" s="666"/>
      <c r="G64" s="666"/>
      <c r="H64" s="666"/>
      <c r="I64" s="666"/>
      <c r="J64" s="666"/>
      <c r="K64" s="666"/>
      <c r="L64" s="666"/>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666"/>
      <c r="AP64" s="666"/>
      <c r="AQ64" s="666"/>
      <c r="AR64" s="666"/>
      <c r="AS64" s="666"/>
      <c r="AT64" s="666"/>
      <c r="AU64" s="667"/>
    </row>
    <row r="65" spans="3:47" ht="12" customHeight="1" x14ac:dyDescent="0.25">
      <c r="C65" s="665"/>
      <c r="D65" s="666"/>
      <c r="E65" s="666"/>
      <c r="F65" s="666"/>
      <c r="G65" s="666"/>
      <c r="H65" s="666"/>
      <c r="I65" s="666"/>
      <c r="J65" s="666"/>
      <c r="K65" s="666"/>
      <c r="L65" s="666"/>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7"/>
    </row>
    <row r="66" spans="3:47" ht="12" customHeight="1" x14ac:dyDescent="0.25">
      <c r="C66" s="665"/>
      <c r="D66" s="666"/>
      <c r="E66" s="666"/>
      <c r="F66" s="666"/>
      <c r="G66" s="666"/>
      <c r="H66" s="666"/>
      <c r="I66" s="666"/>
      <c r="J66" s="666"/>
      <c r="K66" s="666"/>
      <c r="L66" s="666"/>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7"/>
    </row>
    <row r="67" spans="3:47" ht="12" customHeight="1" x14ac:dyDescent="0.25">
      <c r="C67" s="665"/>
      <c r="D67" s="666"/>
      <c r="E67" s="666"/>
      <c r="F67" s="666"/>
      <c r="G67" s="666"/>
      <c r="H67" s="666"/>
      <c r="I67" s="666"/>
      <c r="J67" s="666"/>
      <c r="K67" s="666"/>
      <c r="L67" s="666"/>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666"/>
      <c r="AP67" s="666"/>
      <c r="AQ67" s="666"/>
      <c r="AR67" s="666"/>
      <c r="AS67" s="666"/>
      <c r="AT67" s="666"/>
      <c r="AU67" s="667"/>
    </row>
    <row r="68" spans="3:47" ht="12" customHeight="1" x14ac:dyDescent="0.25">
      <c r="C68" s="665"/>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7"/>
    </row>
    <row r="69" spans="3:47" ht="12" customHeight="1" x14ac:dyDescent="0.25">
      <c r="C69" s="665"/>
      <c r="D69" s="666"/>
      <c r="E69" s="666"/>
      <c r="F69" s="666"/>
      <c r="G69" s="666"/>
      <c r="H69" s="666"/>
      <c r="I69" s="666"/>
      <c r="J69" s="666"/>
      <c r="K69" s="666"/>
      <c r="L69" s="666"/>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666"/>
      <c r="AP69" s="666"/>
      <c r="AQ69" s="666"/>
      <c r="AR69" s="666"/>
      <c r="AS69" s="666"/>
      <c r="AT69" s="666"/>
      <c r="AU69" s="667"/>
    </row>
    <row r="70" spans="3:47" ht="12" customHeight="1" x14ac:dyDescent="0.25">
      <c r="C70" s="665"/>
      <c r="D70" s="666"/>
      <c r="E70" s="666"/>
      <c r="F70" s="666"/>
      <c r="G70" s="666"/>
      <c r="H70" s="666"/>
      <c r="I70" s="666"/>
      <c r="J70" s="666"/>
      <c r="K70" s="666"/>
      <c r="L70" s="666"/>
      <c r="M70" s="666"/>
      <c r="N70" s="666"/>
      <c r="O70" s="666"/>
      <c r="P70" s="666"/>
      <c r="Q70" s="666"/>
      <c r="R70" s="666"/>
      <c r="S70" s="666"/>
      <c r="T70" s="666"/>
      <c r="U70" s="666"/>
      <c r="V70" s="666"/>
      <c r="W70" s="666"/>
      <c r="X70" s="666"/>
      <c r="Y70" s="666"/>
      <c r="Z70" s="666"/>
      <c r="AA70" s="666"/>
      <c r="AB70" s="666"/>
      <c r="AC70" s="666"/>
      <c r="AD70" s="666"/>
      <c r="AE70" s="666"/>
      <c r="AF70" s="666"/>
      <c r="AG70" s="666"/>
      <c r="AH70" s="666"/>
      <c r="AI70" s="666"/>
      <c r="AJ70" s="666"/>
      <c r="AK70" s="666"/>
      <c r="AL70" s="666"/>
      <c r="AM70" s="666"/>
      <c r="AN70" s="666"/>
      <c r="AO70" s="666"/>
      <c r="AP70" s="666"/>
      <c r="AQ70" s="666"/>
      <c r="AR70" s="666"/>
      <c r="AS70" s="666"/>
      <c r="AT70" s="666"/>
      <c r="AU70" s="667"/>
    </row>
    <row r="71" spans="3:47" ht="12" customHeight="1" x14ac:dyDescent="0.25">
      <c r="C71" s="665"/>
      <c r="D71" s="666"/>
      <c r="E71" s="666"/>
      <c r="F71" s="666"/>
      <c r="G71" s="666"/>
      <c r="H71" s="666"/>
      <c r="I71" s="666"/>
      <c r="J71" s="666"/>
      <c r="K71" s="666"/>
      <c r="L71" s="666"/>
      <c r="M71" s="666"/>
      <c r="N71" s="666"/>
      <c r="O71" s="666"/>
      <c r="P71" s="666"/>
      <c r="Q71" s="666"/>
      <c r="R71" s="666"/>
      <c r="S71" s="666"/>
      <c r="T71" s="666"/>
      <c r="U71" s="666"/>
      <c r="V71" s="666"/>
      <c r="W71" s="666"/>
      <c r="X71" s="666"/>
      <c r="Y71" s="666"/>
      <c r="Z71" s="666"/>
      <c r="AA71" s="666"/>
      <c r="AB71" s="666"/>
      <c r="AC71" s="666"/>
      <c r="AD71" s="666"/>
      <c r="AE71" s="666"/>
      <c r="AF71" s="666"/>
      <c r="AG71" s="666"/>
      <c r="AH71" s="666"/>
      <c r="AI71" s="666"/>
      <c r="AJ71" s="666"/>
      <c r="AK71" s="666"/>
      <c r="AL71" s="666"/>
      <c r="AM71" s="666"/>
      <c r="AN71" s="666"/>
      <c r="AO71" s="666"/>
      <c r="AP71" s="666"/>
      <c r="AQ71" s="666"/>
      <c r="AR71" s="666"/>
      <c r="AS71" s="666"/>
      <c r="AT71" s="666"/>
      <c r="AU71" s="667"/>
    </row>
    <row r="72" spans="3:47" ht="12" customHeight="1" x14ac:dyDescent="0.25">
      <c r="C72" s="665"/>
      <c r="D72" s="666"/>
      <c r="E72" s="666"/>
      <c r="F72" s="666"/>
      <c r="G72" s="666"/>
      <c r="H72" s="666"/>
      <c r="I72" s="666"/>
      <c r="J72" s="666"/>
      <c r="K72" s="666"/>
      <c r="L72" s="666"/>
      <c r="M72" s="666"/>
      <c r="N72" s="666"/>
      <c r="O72" s="666"/>
      <c r="P72" s="666"/>
      <c r="Q72" s="666"/>
      <c r="R72" s="666"/>
      <c r="S72" s="666"/>
      <c r="T72" s="666"/>
      <c r="U72" s="666"/>
      <c r="V72" s="666"/>
      <c r="W72" s="666"/>
      <c r="X72" s="666"/>
      <c r="Y72" s="666"/>
      <c r="Z72" s="666"/>
      <c r="AA72" s="666"/>
      <c r="AB72" s="666"/>
      <c r="AC72" s="666"/>
      <c r="AD72" s="666"/>
      <c r="AE72" s="666"/>
      <c r="AF72" s="666"/>
      <c r="AG72" s="666"/>
      <c r="AH72" s="666"/>
      <c r="AI72" s="666"/>
      <c r="AJ72" s="666"/>
      <c r="AK72" s="666"/>
      <c r="AL72" s="666"/>
      <c r="AM72" s="666"/>
      <c r="AN72" s="666"/>
      <c r="AO72" s="666"/>
      <c r="AP72" s="666"/>
      <c r="AQ72" s="666"/>
      <c r="AR72" s="666"/>
      <c r="AS72" s="666"/>
      <c r="AT72" s="666"/>
      <c r="AU72" s="667"/>
    </row>
    <row r="73" spans="3:47" ht="12" customHeight="1" x14ac:dyDescent="0.25">
      <c r="C73" s="665"/>
      <c r="D73" s="666"/>
      <c r="E73" s="666"/>
      <c r="F73" s="666"/>
      <c r="G73" s="666"/>
      <c r="H73" s="666"/>
      <c r="I73" s="666"/>
      <c r="J73" s="666"/>
      <c r="K73" s="666"/>
      <c r="L73" s="666"/>
      <c r="M73" s="666"/>
      <c r="N73" s="666"/>
      <c r="O73" s="666"/>
      <c r="P73" s="666"/>
      <c r="Q73" s="666"/>
      <c r="R73" s="666"/>
      <c r="S73" s="666"/>
      <c r="T73" s="666"/>
      <c r="U73" s="666"/>
      <c r="V73" s="666"/>
      <c r="W73" s="666"/>
      <c r="X73" s="666"/>
      <c r="Y73" s="666"/>
      <c r="Z73" s="666"/>
      <c r="AA73" s="666"/>
      <c r="AB73" s="666"/>
      <c r="AC73" s="666"/>
      <c r="AD73" s="666"/>
      <c r="AE73" s="666"/>
      <c r="AF73" s="666"/>
      <c r="AG73" s="666"/>
      <c r="AH73" s="666"/>
      <c r="AI73" s="666"/>
      <c r="AJ73" s="666"/>
      <c r="AK73" s="666"/>
      <c r="AL73" s="666"/>
      <c r="AM73" s="666"/>
      <c r="AN73" s="666"/>
      <c r="AO73" s="666"/>
      <c r="AP73" s="666"/>
      <c r="AQ73" s="666"/>
      <c r="AR73" s="666"/>
      <c r="AS73" s="666"/>
      <c r="AT73" s="666"/>
      <c r="AU73" s="667"/>
    </row>
    <row r="74" spans="3:47" ht="12" customHeight="1" x14ac:dyDescent="0.25">
      <c r="C74" s="665"/>
      <c r="D74" s="666"/>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7"/>
    </row>
    <row r="75" spans="3:47" ht="12" customHeight="1" x14ac:dyDescent="0.25">
      <c r="C75" s="665"/>
      <c r="D75" s="666"/>
      <c r="E75" s="666"/>
      <c r="F75" s="666"/>
      <c r="G75" s="666"/>
      <c r="H75" s="666"/>
      <c r="I75" s="666"/>
      <c r="J75" s="666"/>
      <c r="K75" s="666"/>
      <c r="L75" s="666"/>
      <c r="M75" s="666"/>
      <c r="N75" s="666"/>
      <c r="O75" s="666"/>
      <c r="P75" s="666"/>
      <c r="Q75" s="666"/>
      <c r="R75" s="666"/>
      <c r="S75" s="666"/>
      <c r="T75" s="666"/>
      <c r="U75" s="666"/>
      <c r="V75" s="666"/>
      <c r="W75" s="666"/>
      <c r="X75" s="666"/>
      <c r="Y75" s="666"/>
      <c r="Z75" s="666"/>
      <c r="AA75" s="666"/>
      <c r="AB75" s="666"/>
      <c r="AC75" s="666"/>
      <c r="AD75" s="666"/>
      <c r="AE75" s="666"/>
      <c r="AF75" s="666"/>
      <c r="AG75" s="666"/>
      <c r="AH75" s="666"/>
      <c r="AI75" s="666"/>
      <c r="AJ75" s="666"/>
      <c r="AK75" s="666"/>
      <c r="AL75" s="666"/>
      <c r="AM75" s="666"/>
      <c r="AN75" s="666"/>
      <c r="AO75" s="666"/>
      <c r="AP75" s="666"/>
      <c r="AQ75" s="666"/>
      <c r="AR75" s="666"/>
      <c r="AS75" s="666"/>
      <c r="AT75" s="666"/>
      <c r="AU75" s="667"/>
    </row>
    <row r="76" spans="3:47" ht="12" customHeight="1" x14ac:dyDescent="0.25">
      <c r="C76" s="665"/>
      <c r="D76" s="666"/>
      <c r="E76" s="666"/>
      <c r="F76" s="666"/>
      <c r="G76" s="666"/>
      <c r="H76" s="666"/>
      <c r="I76" s="666"/>
      <c r="J76" s="666"/>
      <c r="K76" s="666"/>
      <c r="L76" s="666"/>
      <c r="M76" s="666"/>
      <c r="N76" s="666"/>
      <c r="O76" s="666"/>
      <c r="P76" s="666"/>
      <c r="Q76" s="666"/>
      <c r="R76" s="666"/>
      <c r="S76" s="666"/>
      <c r="T76" s="666"/>
      <c r="U76" s="666"/>
      <c r="V76" s="666"/>
      <c r="W76" s="666"/>
      <c r="X76" s="666"/>
      <c r="Y76" s="666"/>
      <c r="Z76" s="666"/>
      <c r="AA76" s="666"/>
      <c r="AB76" s="666"/>
      <c r="AC76" s="666"/>
      <c r="AD76" s="666"/>
      <c r="AE76" s="666"/>
      <c r="AF76" s="666"/>
      <c r="AG76" s="666"/>
      <c r="AH76" s="666"/>
      <c r="AI76" s="666"/>
      <c r="AJ76" s="666"/>
      <c r="AK76" s="666"/>
      <c r="AL76" s="666"/>
      <c r="AM76" s="666"/>
      <c r="AN76" s="666"/>
      <c r="AO76" s="666"/>
      <c r="AP76" s="666"/>
      <c r="AQ76" s="666"/>
      <c r="AR76" s="666"/>
      <c r="AS76" s="666"/>
      <c r="AT76" s="666"/>
      <c r="AU76" s="667"/>
    </row>
    <row r="77" spans="3:47" ht="12" customHeight="1" x14ac:dyDescent="0.25">
      <c r="C77" s="665"/>
      <c r="D77" s="666"/>
      <c r="E77" s="666"/>
      <c r="F77" s="666"/>
      <c r="G77" s="666"/>
      <c r="H77" s="666"/>
      <c r="I77" s="666"/>
      <c r="J77" s="666"/>
      <c r="K77" s="666"/>
      <c r="L77" s="666"/>
      <c r="M77" s="666"/>
      <c r="N77" s="666"/>
      <c r="O77" s="666"/>
      <c r="P77" s="666"/>
      <c r="Q77" s="666"/>
      <c r="R77" s="666"/>
      <c r="S77" s="666"/>
      <c r="T77" s="666"/>
      <c r="U77" s="666"/>
      <c r="V77" s="666"/>
      <c r="W77" s="666"/>
      <c r="X77" s="666"/>
      <c r="Y77" s="666"/>
      <c r="Z77" s="666"/>
      <c r="AA77" s="666"/>
      <c r="AB77" s="666"/>
      <c r="AC77" s="666"/>
      <c r="AD77" s="666"/>
      <c r="AE77" s="666"/>
      <c r="AF77" s="666"/>
      <c r="AG77" s="666"/>
      <c r="AH77" s="666"/>
      <c r="AI77" s="666"/>
      <c r="AJ77" s="666"/>
      <c r="AK77" s="666"/>
      <c r="AL77" s="666"/>
      <c r="AM77" s="666"/>
      <c r="AN77" s="666"/>
      <c r="AO77" s="666"/>
      <c r="AP77" s="666"/>
      <c r="AQ77" s="666"/>
      <c r="AR77" s="666"/>
      <c r="AS77" s="666"/>
      <c r="AT77" s="666"/>
      <c r="AU77" s="667"/>
    </row>
    <row r="78" spans="3:47" ht="12" customHeight="1" x14ac:dyDescent="0.25">
      <c r="C78" s="665"/>
      <c r="D78" s="666"/>
      <c r="E78" s="666"/>
      <c r="F78" s="666"/>
      <c r="G78" s="666"/>
      <c r="H78" s="666"/>
      <c r="I78" s="666"/>
      <c r="J78" s="666"/>
      <c r="K78" s="666"/>
      <c r="L78" s="666"/>
      <c r="M78" s="666"/>
      <c r="N78" s="666"/>
      <c r="O78" s="666"/>
      <c r="P78" s="666"/>
      <c r="Q78" s="666"/>
      <c r="R78" s="666"/>
      <c r="S78" s="666"/>
      <c r="T78" s="666"/>
      <c r="U78" s="666"/>
      <c r="V78" s="666"/>
      <c r="W78" s="666"/>
      <c r="X78" s="666"/>
      <c r="Y78" s="666"/>
      <c r="Z78" s="666"/>
      <c r="AA78" s="666"/>
      <c r="AB78" s="666"/>
      <c r="AC78" s="666"/>
      <c r="AD78" s="666"/>
      <c r="AE78" s="666"/>
      <c r="AF78" s="666"/>
      <c r="AG78" s="666"/>
      <c r="AH78" s="666"/>
      <c r="AI78" s="666"/>
      <c r="AJ78" s="666"/>
      <c r="AK78" s="666"/>
      <c r="AL78" s="666"/>
      <c r="AM78" s="666"/>
      <c r="AN78" s="666"/>
      <c r="AO78" s="666"/>
      <c r="AP78" s="666"/>
      <c r="AQ78" s="666"/>
      <c r="AR78" s="666"/>
      <c r="AS78" s="666"/>
      <c r="AT78" s="666"/>
      <c r="AU78" s="667"/>
    </row>
    <row r="79" spans="3:47" ht="12" customHeight="1" x14ac:dyDescent="0.25">
      <c r="C79" s="665"/>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7"/>
    </row>
    <row r="80" spans="3:47" ht="12" customHeight="1" x14ac:dyDescent="0.25">
      <c r="C80" s="665"/>
      <c r="D80" s="666"/>
      <c r="E80" s="666"/>
      <c r="F80" s="666"/>
      <c r="G80" s="666"/>
      <c r="H80" s="666"/>
      <c r="I80" s="666"/>
      <c r="J80" s="666"/>
      <c r="K80" s="666"/>
      <c r="L80" s="666"/>
      <c r="M80" s="666"/>
      <c r="N80" s="666"/>
      <c r="O80" s="666"/>
      <c r="P80" s="666"/>
      <c r="Q80" s="666"/>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7"/>
    </row>
    <row r="81" spans="1:57" ht="12" customHeight="1" thickBot="1" x14ac:dyDescent="0.3">
      <c r="C81" s="668"/>
      <c r="D81" s="669"/>
      <c r="E81" s="669"/>
      <c r="F81" s="669"/>
      <c r="G81" s="669"/>
      <c r="H81" s="669"/>
      <c r="I81" s="669"/>
      <c r="J81" s="669"/>
      <c r="K81" s="669"/>
      <c r="L81" s="669"/>
      <c r="M81" s="669"/>
      <c r="N81" s="669"/>
      <c r="O81" s="669"/>
      <c r="P81" s="669"/>
      <c r="Q81" s="669"/>
      <c r="R81" s="669"/>
      <c r="S81" s="669"/>
      <c r="T81" s="669"/>
      <c r="U81" s="669"/>
      <c r="V81" s="669"/>
      <c r="W81" s="669"/>
      <c r="X81" s="669"/>
      <c r="Y81" s="669"/>
      <c r="Z81" s="669"/>
      <c r="AA81" s="669"/>
      <c r="AB81" s="669"/>
      <c r="AC81" s="669"/>
      <c r="AD81" s="669"/>
      <c r="AE81" s="669"/>
      <c r="AF81" s="669"/>
      <c r="AG81" s="669"/>
      <c r="AH81" s="669"/>
      <c r="AI81" s="669"/>
      <c r="AJ81" s="669"/>
      <c r="AK81" s="669"/>
      <c r="AL81" s="669"/>
      <c r="AM81" s="669"/>
      <c r="AN81" s="669"/>
      <c r="AO81" s="669"/>
      <c r="AP81" s="669"/>
      <c r="AQ81" s="669"/>
      <c r="AR81" s="669"/>
      <c r="AS81" s="669"/>
      <c r="AT81" s="669"/>
      <c r="AU81" s="670"/>
    </row>
    <row r="82" spans="1:57" ht="12" customHeight="1" x14ac:dyDescent="0.25">
      <c r="A82" s="429" t="s">
        <v>216</v>
      </c>
      <c r="B82" s="429"/>
      <c r="C82" s="429"/>
      <c r="D82" s="429"/>
      <c r="E82" s="429"/>
      <c r="F82" s="429"/>
      <c r="G82" s="429"/>
      <c r="H82" s="429"/>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row>
    <row r="83" spans="1:57" ht="12" customHeight="1" thickBot="1" x14ac:dyDescent="0.3"/>
    <row r="84" spans="1:57" ht="12" customHeight="1" thickTop="1" x14ac:dyDescent="0.25">
      <c r="A84" s="400"/>
      <c r="B84" s="400"/>
      <c r="C84" s="400"/>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681" t="s">
        <v>241</v>
      </c>
      <c r="AO84" s="682"/>
      <c r="AP84" s="682"/>
      <c r="AQ84" s="682"/>
      <c r="AR84" s="682"/>
      <c r="AS84" s="682"/>
      <c r="AT84" s="682"/>
      <c r="AU84" s="682"/>
      <c r="AV84" s="683"/>
    </row>
    <row r="85" spans="1:57" ht="12" customHeight="1" x14ac:dyDescent="0.25">
      <c r="A85" s="400"/>
      <c r="B85" s="400"/>
      <c r="C85" s="400"/>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684"/>
      <c r="AO85" s="453"/>
      <c r="AP85" s="453"/>
      <c r="AQ85" s="453"/>
      <c r="AR85" s="453"/>
      <c r="AS85" s="453"/>
      <c r="AT85" s="453"/>
      <c r="AU85" s="453"/>
      <c r="AV85" s="685"/>
    </row>
    <row r="86" spans="1:57" ht="12" customHeight="1" thickBot="1" x14ac:dyDescent="0.3">
      <c r="A86" s="400"/>
      <c r="B86" s="400"/>
      <c r="C86" s="400"/>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686"/>
      <c r="AO86" s="687"/>
      <c r="AP86" s="687"/>
      <c r="AQ86" s="687"/>
      <c r="AR86" s="687"/>
      <c r="AS86" s="687"/>
      <c r="AT86" s="687"/>
      <c r="AU86" s="687"/>
      <c r="AV86" s="688"/>
    </row>
    <row r="87" spans="1:57" ht="16.5" customHeight="1" thickTop="1" x14ac:dyDescent="0.25">
      <c r="D87" s="401" t="s">
        <v>126</v>
      </c>
      <c r="E87" s="401"/>
      <c r="F87" s="401"/>
      <c r="G87" s="401"/>
      <c r="H87" s="401"/>
      <c r="I87" s="401"/>
      <c r="J87" s="401"/>
      <c r="K87" s="401"/>
      <c r="L87" s="401"/>
      <c r="M87" s="401"/>
      <c r="N87" s="401"/>
      <c r="O87" s="401"/>
      <c r="P87" s="40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155"/>
      <c r="AX87" s="155"/>
      <c r="AY87" s="155"/>
      <c r="AZ87" s="155"/>
      <c r="BA87" s="155"/>
      <c r="BB87" s="155"/>
      <c r="BC87" s="155"/>
      <c r="BD87" s="155"/>
      <c r="BE87" s="155"/>
    </row>
    <row r="88" spans="1:57" ht="16.5" customHeight="1" thickTop="1" thickBot="1" x14ac:dyDescent="0.3">
      <c r="D88" s="401"/>
      <c r="E88" s="401"/>
      <c r="F88" s="401"/>
      <c r="G88" s="401"/>
      <c r="H88" s="401"/>
      <c r="I88" s="401"/>
      <c r="J88" s="401"/>
      <c r="K88" s="401"/>
      <c r="L88" s="401"/>
      <c r="M88" s="401"/>
      <c r="N88" s="401"/>
      <c r="O88" s="401"/>
      <c r="P88" s="40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155"/>
      <c r="AX88" s="155"/>
      <c r="AY88" s="155"/>
      <c r="AZ88" s="155"/>
      <c r="BA88" s="155"/>
      <c r="BB88" s="155"/>
      <c r="BC88" s="155"/>
      <c r="BD88" s="155"/>
      <c r="BE88" s="155"/>
    </row>
    <row r="89" spans="1:57" ht="10.9" customHeight="1" x14ac:dyDescent="0.25">
      <c r="C89" s="592"/>
      <c r="D89" s="663"/>
      <c r="E89" s="663"/>
      <c r="F89" s="663"/>
      <c r="G89" s="663"/>
      <c r="H89" s="663"/>
      <c r="I89" s="663"/>
      <c r="J89" s="663"/>
      <c r="K89" s="663"/>
      <c r="L89" s="663"/>
      <c r="M89" s="663"/>
      <c r="N89" s="663"/>
      <c r="O89" s="663"/>
      <c r="P89" s="663"/>
      <c r="Q89" s="663"/>
      <c r="R89" s="663"/>
      <c r="S89" s="663"/>
      <c r="T89" s="663"/>
      <c r="U89" s="663"/>
      <c r="V89" s="663"/>
      <c r="W89" s="663"/>
      <c r="X89" s="663"/>
      <c r="Y89" s="663"/>
      <c r="Z89" s="663"/>
      <c r="AA89" s="663"/>
      <c r="AB89" s="663"/>
      <c r="AC89" s="663"/>
      <c r="AD89" s="663"/>
      <c r="AE89" s="663"/>
      <c r="AF89" s="663"/>
      <c r="AG89" s="663"/>
      <c r="AH89" s="663"/>
      <c r="AI89" s="663"/>
      <c r="AJ89" s="663"/>
      <c r="AK89" s="663"/>
      <c r="AL89" s="663"/>
      <c r="AM89" s="663"/>
      <c r="AN89" s="663"/>
      <c r="AO89" s="663"/>
      <c r="AP89" s="663"/>
      <c r="AQ89" s="663"/>
      <c r="AR89" s="663"/>
      <c r="AS89" s="663"/>
      <c r="AT89" s="663"/>
      <c r="AU89" s="664"/>
    </row>
    <row r="90" spans="1:57" ht="10.9" customHeight="1" x14ac:dyDescent="0.25">
      <c r="C90" s="665"/>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7"/>
    </row>
    <row r="91" spans="1:57" ht="10.9" customHeight="1" x14ac:dyDescent="0.25">
      <c r="C91" s="665"/>
      <c r="D91" s="666"/>
      <c r="E91" s="666"/>
      <c r="F91" s="666"/>
      <c r="G91" s="666"/>
      <c r="H91" s="666"/>
      <c r="I91" s="666"/>
      <c r="J91" s="666"/>
      <c r="K91" s="666"/>
      <c r="L91" s="666"/>
      <c r="M91" s="666"/>
      <c r="N91" s="666"/>
      <c r="O91" s="666"/>
      <c r="P91" s="666"/>
      <c r="Q91" s="666"/>
      <c r="R91" s="666"/>
      <c r="S91" s="666"/>
      <c r="T91" s="666"/>
      <c r="U91" s="666"/>
      <c r="V91" s="666"/>
      <c r="W91" s="666"/>
      <c r="X91" s="666"/>
      <c r="Y91" s="666"/>
      <c r="Z91" s="666"/>
      <c r="AA91" s="666"/>
      <c r="AB91" s="666"/>
      <c r="AC91" s="666"/>
      <c r="AD91" s="666"/>
      <c r="AE91" s="666"/>
      <c r="AF91" s="666"/>
      <c r="AG91" s="666"/>
      <c r="AH91" s="666"/>
      <c r="AI91" s="666"/>
      <c r="AJ91" s="666"/>
      <c r="AK91" s="666"/>
      <c r="AL91" s="666"/>
      <c r="AM91" s="666"/>
      <c r="AN91" s="666"/>
      <c r="AO91" s="666"/>
      <c r="AP91" s="666"/>
      <c r="AQ91" s="666"/>
      <c r="AR91" s="666"/>
      <c r="AS91" s="666"/>
      <c r="AT91" s="666"/>
      <c r="AU91" s="667"/>
    </row>
    <row r="92" spans="1:57" ht="10.9" customHeight="1" x14ac:dyDescent="0.25">
      <c r="C92" s="665"/>
      <c r="D92" s="666"/>
      <c r="E92" s="666"/>
      <c r="F92" s="666"/>
      <c r="G92" s="666"/>
      <c r="H92" s="666"/>
      <c r="I92" s="666"/>
      <c r="J92" s="666"/>
      <c r="K92" s="666"/>
      <c r="L92" s="666"/>
      <c r="M92" s="666"/>
      <c r="N92" s="666"/>
      <c r="O92" s="666"/>
      <c r="P92" s="666"/>
      <c r="Q92" s="666"/>
      <c r="R92" s="666"/>
      <c r="S92" s="666"/>
      <c r="T92" s="666"/>
      <c r="U92" s="666"/>
      <c r="V92" s="666"/>
      <c r="W92" s="666"/>
      <c r="X92" s="666"/>
      <c r="Y92" s="666"/>
      <c r="Z92" s="666"/>
      <c r="AA92" s="666"/>
      <c r="AB92" s="666"/>
      <c r="AC92" s="666"/>
      <c r="AD92" s="666"/>
      <c r="AE92" s="666"/>
      <c r="AF92" s="666"/>
      <c r="AG92" s="666"/>
      <c r="AH92" s="666"/>
      <c r="AI92" s="666"/>
      <c r="AJ92" s="666"/>
      <c r="AK92" s="666"/>
      <c r="AL92" s="666"/>
      <c r="AM92" s="666"/>
      <c r="AN92" s="666"/>
      <c r="AO92" s="666"/>
      <c r="AP92" s="666"/>
      <c r="AQ92" s="666"/>
      <c r="AR92" s="666"/>
      <c r="AS92" s="666"/>
      <c r="AT92" s="666"/>
      <c r="AU92" s="667"/>
    </row>
    <row r="93" spans="1:57" ht="10.9" customHeight="1" x14ac:dyDescent="0.25">
      <c r="C93" s="665"/>
      <c r="D93" s="666"/>
      <c r="E93" s="666"/>
      <c r="F93" s="666"/>
      <c r="G93" s="666"/>
      <c r="H93" s="666"/>
      <c r="I93" s="666"/>
      <c r="J93" s="666"/>
      <c r="K93" s="666"/>
      <c r="L93" s="666"/>
      <c r="M93" s="666"/>
      <c r="N93" s="666"/>
      <c r="O93" s="666"/>
      <c r="P93" s="666"/>
      <c r="Q93" s="666"/>
      <c r="R93" s="666"/>
      <c r="S93" s="666"/>
      <c r="T93" s="666"/>
      <c r="U93" s="666"/>
      <c r="V93" s="666"/>
      <c r="W93" s="666"/>
      <c r="X93" s="666"/>
      <c r="Y93" s="666"/>
      <c r="Z93" s="666"/>
      <c r="AA93" s="666"/>
      <c r="AB93" s="666"/>
      <c r="AC93" s="666"/>
      <c r="AD93" s="666"/>
      <c r="AE93" s="666"/>
      <c r="AF93" s="666"/>
      <c r="AG93" s="666"/>
      <c r="AH93" s="666"/>
      <c r="AI93" s="666"/>
      <c r="AJ93" s="666"/>
      <c r="AK93" s="666"/>
      <c r="AL93" s="666"/>
      <c r="AM93" s="666"/>
      <c r="AN93" s="666"/>
      <c r="AO93" s="666"/>
      <c r="AP93" s="666"/>
      <c r="AQ93" s="666"/>
      <c r="AR93" s="666"/>
      <c r="AS93" s="666"/>
      <c r="AT93" s="666"/>
      <c r="AU93" s="667"/>
    </row>
    <row r="94" spans="1:57" ht="10.9" customHeight="1" x14ac:dyDescent="0.25">
      <c r="C94" s="665"/>
      <c r="D94" s="666"/>
      <c r="E94" s="666"/>
      <c r="F94" s="666"/>
      <c r="G94" s="666"/>
      <c r="H94" s="666"/>
      <c r="I94" s="666"/>
      <c r="J94" s="666"/>
      <c r="K94" s="666"/>
      <c r="L94" s="666"/>
      <c r="M94" s="666"/>
      <c r="N94" s="666"/>
      <c r="O94" s="666"/>
      <c r="P94" s="666"/>
      <c r="Q94" s="666"/>
      <c r="R94" s="666"/>
      <c r="S94" s="666"/>
      <c r="T94" s="666"/>
      <c r="U94" s="666"/>
      <c r="V94" s="666"/>
      <c r="W94" s="666"/>
      <c r="X94" s="666"/>
      <c r="Y94" s="666"/>
      <c r="Z94" s="666"/>
      <c r="AA94" s="666"/>
      <c r="AB94" s="666"/>
      <c r="AC94" s="666"/>
      <c r="AD94" s="666"/>
      <c r="AE94" s="666"/>
      <c r="AF94" s="666"/>
      <c r="AG94" s="666"/>
      <c r="AH94" s="666"/>
      <c r="AI94" s="666"/>
      <c r="AJ94" s="666"/>
      <c r="AK94" s="666"/>
      <c r="AL94" s="666"/>
      <c r="AM94" s="666"/>
      <c r="AN94" s="666"/>
      <c r="AO94" s="666"/>
      <c r="AP94" s="666"/>
      <c r="AQ94" s="666"/>
      <c r="AR94" s="666"/>
      <c r="AS94" s="666"/>
      <c r="AT94" s="666"/>
      <c r="AU94" s="667"/>
    </row>
    <row r="95" spans="1:57" ht="10.9" customHeight="1" x14ac:dyDescent="0.25">
      <c r="C95" s="665"/>
      <c r="D95" s="666"/>
      <c r="E95" s="666"/>
      <c r="F95" s="666"/>
      <c r="G95" s="666"/>
      <c r="H95" s="666"/>
      <c r="I95" s="666"/>
      <c r="J95" s="666"/>
      <c r="K95" s="666"/>
      <c r="L95" s="666"/>
      <c r="M95" s="666"/>
      <c r="N95" s="666"/>
      <c r="O95" s="666"/>
      <c r="P95" s="666"/>
      <c r="Q95" s="666"/>
      <c r="R95" s="666"/>
      <c r="S95" s="666"/>
      <c r="T95" s="666"/>
      <c r="U95" s="666"/>
      <c r="V95" s="666"/>
      <c r="W95" s="666"/>
      <c r="X95" s="666"/>
      <c r="Y95" s="666"/>
      <c r="Z95" s="666"/>
      <c r="AA95" s="666"/>
      <c r="AB95" s="666"/>
      <c r="AC95" s="666"/>
      <c r="AD95" s="666"/>
      <c r="AE95" s="666"/>
      <c r="AF95" s="666"/>
      <c r="AG95" s="666"/>
      <c r="AH95" s="666"/>
      <c r="AI95" s="666"/>
      <c r="AJ95" s="666"/>
      <c r="AK95" s="666"/>
      <c r="AL95" s="666"/>
      <c r="AM95" s="666"/>
      <c r="AN95" s="666"/>
      <c r="AO95" s="666"/>
      <c r="AP95" s="666"/>
      <c r="AQ95" s="666"/>
      <c r="AR95" s="666"/>
      <c r="AS95" s="666"/>
      <c r="AT95" s="666"/>
      <c r="AU95" s="667"/>
    </row>
    <row r="96" spans="1:57" ht="10.9" customHeight="1" x14ac:dyDescent="0.25">
      <c r="C96" s="665"/>
      <c r="D96" s="666"/>
      <c r="E96" s="666"/>
      <c r="F96" s="666"/>
      <c r="G96" s="666"/>
      <c r="H96" s="666"/>
      <c r="I96" s="666"/>
      <c r="J96" s="666"/>
      <c r="K96" s="666"/>
      <c r="L96" s="666"/>
      <c r="M96" s="666"/>
      <c r="N96" s="666"/>
      <c r="O96" s="666"/>
      <c r="P96" s="666"/>
      <c r="Q96" s="666"/>
      <c r="R96" s="666"/>
      <c r="S96" s="666"/>
      <c r="T96" s="666"/>
      <c r="U96" s="666"/>
      <c r="V96" s="666"/>
      <c r="W96" s="666"/>
      <c r="X96" s="666"/>
      <c r="Y96" s="666"/>
      <c r="Z96" s="666"/>
      <c r="AA96" s="666"/>
      <c r="AB96" s="666"/>
      <c r="AC96" s="666"/>
      <c r="AD96" s="666"/>
      <c r="AE96" s="666"/>
      <c r="AF96" s="666"/>
      <c r="AG96" s="666"/>
      <c r="AH96" s="666"/>
      <c r="AI96" s="666"/>
      <c r="AJ96" s="666"/>
      <c r="AK96" s="666"/>
      <c r="AL96" s="666"/>
      <c r="AM96" s="666"/>
      <c r="AN96" s="666"/>
      <c r="AO96" s="666"/>
      <c r="AP96" s="666"/>
      <c r="AQ96" s="666"/>
      <c r="AR96" s="666"/>
      <c r="AS96" s="666"/>
      <c r="AT96" s="666"/>
      <c r="AU96" s="667"/>
    </row>
    <row r="97" spans="3:57" ht="10.9" customHeight="1" x14ac:dyDescent="0.25">
      <c r="C97" s="665"/>
      <c r="D97" s="666"/>
      <c r="E97" s="666"/>
      <c r="F97" s="666"/>
      <c r="G97" s="666"/>
      <c r="H97" s="666"/>
      <c r="I97" s="666"/>
      <c r="J97" s="666"/>
      <c r="K97" s="666"/>
      <c r="L97" s="666"/>
      <c r="M97" s="666"/>
      <c r="N97" s="666"/>
      <c r="O97" s="666"/>
      <c r="P97" s="666"/>
      <c r="Q97" s="666"/>
      <c r="R97" s="666"/>
      <c r="S97" s="666"/>
      <c r="T97" s="666"/>
      <c r="U97" s="666"/>
      <c r="V97" s="666"/>
      <c r="W97" s="666"/>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7"/>
    </row>
    <row r="98" spans="3:57" ht="10.9" customHeight="1" x14ac:dyDescent="0.25">
      <c r="C98" s="665"/>
      <c r="D98" s="666"/>
      <c r="E98" s="666"/>
      <c r="F98" s="666"/>
      <c r="G98" s="666"/>
      <c r="H98" s="666"/>
      <c r="I98" s="666"/>
      <c r="J98" s="666"/>
      <c r="K98" s="666"/>
      <c r="L98" s="666"/>
      <c r="M98" s="666"/>
      <c r="N98" s="666"/>
      <c r="O98" s="666"/>
      <c r="P98" s="666"/>
      <c r="Q98" s="666"/>
      <c r="R98" s="666"/>
      <c r="S98" s="666"/>
      <c r="T98" s="666"/>
      <c r="U98" s="666"/>
      <c r="V98" s="666"/>
      <c r="W98" s="666"/>
      <c r="X98" s="666"/>
      <c r="Y98" s="666"/>
      <c r="Z98" s="666"/>
      <c r="AA98" s="666"/>
      <c r="AB98" s="666"/>
      <c r="AC98" s="666"/>
      <c r="AD98" s="666"/>
      <c r="AE98" s="666"/>
      <c r="AF98" s="666"/>
      <c r="AG98" s="666"/>
      <c r="AH98" s="666"/>
      <c r="AI98" s="666"/>
      <c r="AJ98" s="666"/>
      <c r="AK98" s="666"/>
      <c r="AL98" s="666"/>
      <c r="AM98" s="666"/>
      <c r="AN98" s="666"/>
      <c r="AO98" s="666"/>
      <c r="AP98" s="666"/>
      <c r="AQ98" s="666"/>
      <c r="AR98" s="666"/>
      <c r="AS98" s="666"/>
      <c r="AT98" s="666"/>
      <c r="AU98" s="667"/>
    </row>
    <row r="99" spans="3:57" ht="10.9" customHeight="1" x14ac:dyDescent="0.25">
      <c r="C99" s="665"/>
      <c r="D99" s="666"/>
      <c r="E99" s="666"/>
      <c r="F99" s="666"/>
      <c r="G99" s="666"/>
      <c r="H99" s="666"/>
      <c r="I99" s="666"/>
      <c r="J99" s="666"/>
      <c r="K99" s="666"/>
      <c r="L99" s="666"/>
      <c r="M99" s="666"/>
      <c r="N99" s="666"/>
      <c r="O99" s="666"/>
      <c r="P99" s="666"/>
      <c r="Q99" s="666"/>
      <c r="R99" s="666"/>
      <c r="S99" s="666"/>
      <c r="T99" s="666"/>
      <c r="U99" s="666"/>
      <c r="V99" s="666"/>
      <c r="W99" s="666"/>
      <c r="X99" s="666"/>
      <c r="Y99" s="666"/>
      <c r="Z99" s="666"/>
      <c r="AA99" s="666"/>
      <c r="AB99" s="666"/>
      <c r="AC99" s="666"/>
      <c r="AD99" s="666"/>
      <c r="AE99" s="666"/>
      <c r="AF99" s="666"/>
      <c r="AG99" s="666"/>
      <c r="AH99" s="666"/>
      <c r="AI99" s="666"/>
      <c r="AJ99" s="666"/>
      <c r="AK99" s="666"/>
      <c r="AL99" s="666"/>
      <c r="AM99" s="666"/>
      <c r="AN99" s="666"/>
      <c r="AO99" s="666"/>
      <c r="AP99" s="666"/>
      <c r="AQ99" s="666"/>
      <c r="AR99" s="666"/>
      <c r="AS99" s="666"/>
      <c r="AT99" s="666"/>
      <c r="AU99" s="667"/>
    </row>
    <row r="100" spans="3:57" ht="10.9" customHeight="1" x14ac:dyDescent="0.25">
      <c r="C100" s="665"/>
      <c r="D100" s="666"/>
      <c r="E100" s="666"/>
      <c r="F100" s="666"/>
      <c r="G100" s="666"/>
      <c r="H100" s="666"/>
      <c r="I100" s="666"/>
      <c r="J100" s="666"/>
      <c r="K100" s="666"/>
      <c r="L100" s="666"/>
      <c r="M100" s="666"/>
      <c r="N100" s="666"/>
      <c r="O100" s="666"/>
      <c r="P100" s="666"/>
      <c r="Q100" s="666"/>
      <c r="R100" s="666"/>
      <c r="S100" s="666"/>
      <c r="T100" s="666"/>
      <c r="U100" s="666"/>
      <c r="V100" s="666"/>
      <c r="W100" s="666"/>
      <c r="X100" s="666"/>
      <c r="Y100" s="666"/>
      <c r="Z100" s="666"/>
      <c r="AA100" s="666"/>
      <c r="AB100" s="666"/>
      <c r="AC100" s="666"/>
      <c r="AD100" s="666"/>
      <c r="AE100" s="666"/>
      <c r="AF100" s="666"/>
      <c r="AG100" s="666"/>
      <c r="AH100" s="666"/>
      <c r="AI100" s="666"/>
      <c r="AJ100" s="666"/>
      <c r="AK100" s="666"/>
      <c r="AL100" s="666"/>
      <c r="AM100" s="666"/>
      <c r="AN100" s="666"/>
      <c r="AO100" s="666"/>
      <c r="AP100" s="666"/>
      <c r="AQ100" s="666"/>
      <c r="AR100" s="666"/>
      <c r="AS100" s="666"/>
      <c r="AT100" s="666"/>
      <c r="AU100" s="667"/>
    </row>
    <row r="101" spans="3:57" ht="10.9" customHeight="1" x14ac:dyDescent="0.25">
      <c r="C101" s="665"/>
      <c r="D101" s="666"/>
      <c r="E101" s="666"/>
      <c r="F101" s="666"/>
      <c r="G101" s="666"/>
      <c r="H101" s="666"/>
      <c r="I101" s="666"/>
      <c r="J101" s="666"/>
      <c r="K101" s="666"/>
      <c r="L101" s="666"/>
      <c r="M101" s="666"/>
      <c r="N101" s="666"/>
      <c r="O101" s="666"/>
      <c r="P101" s="666"/>
      <c r="Q101" s="666"/>
      <c r="R101" s="666"/>
      <c r="S101" s="666"/>
      <c r="T101" s="666"/>
      <c r="U101" s="666"/>
      <c r="V101" s="666"/>
      <c r="W101" s="666"/>
      <c r="X101" s="666"/>
      <c r="Y101" s="666"/>
      <c r="Z101" s="666"/>
      <c r="AA101" s="666"/>
      <c r="AB101" s="666"/>
      <c r="AC101" s="666"/>
      <c r="AD101" s="666"/>
      <c r="AE101" s="666"/>
      <c r="AF101" s="666"/>
      <c r="AG101" s="666"/>
      <c r="AH101" s="666"/>
      <c r="AI101" s="666"/>
      <c r="AJ101" s="666"/>
      <c r="AK101" s="666"/>
      <c r="AL101" s="666"/>
      <c r="AM101" s="666"/>
      <c r="AN101" s="666"/>
      <c r="AO101" s="666"/>
      <c r="AP101" s="666"/>
      <c r="AQ101" s="666"/>
      <c r="AR101" s="666"/>
      <c r="AS101" s="666"/>
      <c r="AT101" s="666"/>
      <c r="AU101" s="667"/>
    </row>
    <row r="102" spans="3:57" ht="10.9" customHeight="1" thickBot="1" x14ac:dyDescent="0.3">
      <c r="C102" s="668"/>
      <c r="D102" s="669"/>
      <c r="E102" s="669"/>
      <c r="F102" s="669"/>
      <c r="G102" s="669"/>
      <c r="H102" s="669"/>
      <c r="I102" s="669"/>
      <c r="J102" s="669"/>
      <c r="K102" s="669"/>
      <c r="L102" s="669"/>
      <c r="M102" s="669"/>
      <c r="N102" s="669"/>
      <c r="O102" s="669"/>
      <c r="P102" s="669"/>
      <c r="Q102" s="669"/>
      <c r="R102" s="669"/>
      <c r="S102" s="669"/>
      <c r="T102" s="669"/>
      <c r="U102" s="669"/>
      <c r="V102" s="669"/>
      <c r="W102" s="669"/>
      <c r="X102" s="669"/>
      <c r="Y102" s="669"/>
      <c r="Z102" s="669"/>
      <c r="AA102" s="669"/>
      <c r="AB102" s="669"/>
      <c r="AC102" s="669"/>
      <c r="AD102" s="669"/>
      <c r="AE102" s="669"/>
      <c r="AF102" s="669"/>
      <c r="AG102" s="669"/>
      <c r="AH102" s="669"/>
      <c r="AI102" s="669"/>
      <c r="AJ102" s="669"/>
      <c r="AK102" s="669"/>
      <c r="AL102" s="669"/>
      <c r="AM102" s="669"/>
      <c r="AN102" s="669"/>
      <c r="AO102" s="669"/>
      <c r="AP102" s="669"/>
      <c r="AQ102" s="669"/>
      <c r="AR102" s="669"/>
      <c r="AS102" s="669"/>
      <c r="AT102" s="669"/>
      <c r="AU102" s="670"/>
    </row>
    <row r="103" spans="3:57" ht="16.5" customHeight="1" x14ac:dyDescent="0.25">
      <c r="D103" s="401" t="s">
        <v>128</v>
      </c>
      <c r="E103" s="401"/>
      <c r="F103" s="401"/>
      <c r="G103" s="401"/>
      <c r="H103" s="401"/>
      <c r="I103" s="401"/>
      <c r="J103" s="401"/>
      <c r="K103" s="401"/>
      <c r="L103" s="401"/>
      <c r="M103" s="401"/>
      <c r="N103" s="401"/>
      <c r="O103" s="401"/>
      <c r="P103" s="40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155"/>
      <c r="AX103" s="155"/>
      <c r="AY103" s="155"/>
      <c r="AZ103" s="155"/>
      <c r="BA103" s="155"/>
      <c r="BB103" s="155"/>
      <c r="BC103" s="155"/>
      <c r="BD103" s="155"/>
      <c r="BE103" s="155"/>
    </row>
    <row r="104" spans="3:57" ht="16.5" customHeight="1" thickBot="1" x14ac:dyDescent="0.3">
      <c r="D104" s="401"/>
      <c r="E104" s="401"/>
      <c r="F104" s="401"/>
      <c r="G104" s="401"/>
      <c r="H104" s="401"/>
      <c r="I104" s="401"/>
      <c r="J104" s="401"/>
      <c r="K104" s="401"/>
      <c r="L104" s="401"/>
      <c r="M104" s="401"/>
      <c r="N104" s="401"/>
      <c r="O104" s="401"/>
      <c r="P104" s="40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155"/>
      <c r="AX104" s="155"/>
      <c r="AY104" s="155"/>
      <c r="AZ104" s="155"/>
      <c r="BA104" s="155"/>
      <c r="BB104" s="155"/>
      <c r="BC104" s="155"/>
      <c r="BD104" s="155"/>
      <c r="BE104" s="155"/>
    </row>
    <row r="105" spans="3:57" ht="10.9" customHeight="1" x14ac:dyDescent="0.25">
      <c r="C105" s="592"/>
      <c r="D105" s="663"/>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663"/>
      <c r="AT105" s="663"/>
      <c r="AU105" s="664"/>
    </row>
    <row r="106" spans="3:57" ht="10.9" customHeight="1" x14ac:dyDescent="0.25">
      <c r="C106" s="665"/>
      <c r="D106" s="666"/>
      <c r="E106" s="666"/>
      <c r="F106" s="666"/>
      <c r="G106" s="666"/>
      <c r="H106" s="666"/>
      <c r="I106" s="666"/>
      <c r="J106" s="666"/>
      <c r="K106" s="666"/>
      <c r="L106" s="666"/>
      <c r="M106" s="666"/>
      <c r="N106" s="666"/>
      <c r="O106" s="666"/>
      <c r="P106" s="666"/>
      <c r="Q106" s="666"/>
      <c r="R106" s="666"/>
      <c r="S106" s="666"/>
      <c r="T106" s="666"/>
      <c r="U106" s="666"/>
      <c r="V106" s="666"/>
      <c r="W106" s="666"/>
      <c r="X106" s="666"/>
      <c r="Y106" s="666"/>
      <c r="Z106" s="666"/>
      <c r="AA106" s="666"/>
      <c r="AB106" s="666"/>
      <c r="AC106" s="666"/>
      <c r="AD106" s="666"/>
      <c r="AE106" s="666"/>
      <c r="AF106" s="666"/>
      <c r="AG106" s="666"/>
      <c r="AH106" s="666"/>
      <c r="AI106" s="666"/>
      <c r="AJ106" s="666"/>
      <c r="AK106" s="666"/>
      <c r="AL106" s="666"/>
      <c r="AM106" s="666"/>
      <c r="AN106" s="666"/>
      <c r="AO106" s="666"/>
      <c r="AP106" s="666"/>
      <c r="AQ106" s="666"/>
      <c r="AR106" s="666"/>
      <c r="AS106" s="666"/>
      <c r="AT106" s="666"/>
      <c r="AU106" s="667"/>
    </row>
    <row r="107" spans="3:57" ht="10.9" customHeight="1" x14ac:dyDescent="0.25">
      <c r="C107" s="665"/>
      <c r="D107" s="666"/>
      <c r="E107" s="666"/>
      <c r="F107" s="666"/>
      <c r="G107" s="666"/>
      <c r="H107" s="666"/>
      <c r="I107" s="666"/>
      <c r="J107" s="666"/>
      <c r="K107" s="666"/>
      <c r="L107" s="666"/>
      <c r="M107" s="666"/>
      <c r="N107" s="666"/>
      <c r="O107" s="666"/>
      <c r="P107" s="666"/>
      <c r="Q107" s="666"/>
      <c r="R107" s="666"/>
      <c r="S107" s="666"/>
      <c r="T107" s="666"/>
      <c r="U107" s="666"/>
      <c r="V107" s="666"/>
      <c r="W107" s="666"/>
      <c r="X107" s="666"/>
      <c r="Y107" s="666"/>
      <c r="Z107" s="666"/>
      <c r="AA107" s="666"/>
      <c r="AB107" s="666"/>
      <c r="AC107" s="666"/>
      <c r="AD107" s="666"/>
      <c r="AE107" s="666"/>
      <c r="AF107" s="666"/>
      <c r="AG107" s="666"/>
      <c r="AH107" s="666"/>
      <c r="AI107" s="666"/>
      <c r="AJ107" s="666"/>
      <c r="AK107" s="666"/>
      <c r="AL107" s="666"/>
      <c r="AM107" s="666"/>
      <c r="AN107" s="666"/>
      <c r="AO107" s="666"/>
      <c r="AP107" s="666"/>
      <c r="AQ107" s="666"/>
      <c r="AR107" s="666"/>
      <c r="AS107" s="666"/>
      <c r="AT107" s="666"/>
      <c r="AU107" s="667"/>
    </row>
    <row r="108" spans="3:57" ht="10.9" customHeight="1" x14ac:dyDescent="0.25">
      <c r="C108" s="665"/>
      <c r="D108" s="666"/>
      <c r="E108" s="666"/>
      <c r="F108" s="666"/>
      <c r="G108" s="666"/>
      <c r="H108" s="666"/>
      <c r="I108" s="666"/>
      <c r="J108" s="666"/>
      <c r="K108" s="666"/>
      <c r="L108" s="666"/>
      <c r="M108" s="666"/>
      <c r="N108" s="666"/>
      <c r="O108" s="666"/>
      <c r="P108" s="666"/>
      <c r="Q108" s="666"/>
      <c r="R108" s="666"/>
      <c r="S108" s="666"/>
      <c r="T108" s="666"/>
      <c r="U108" s="666"/>
      <c r="V108" s="666"/>
      <c r="W108" s="666"/>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666"/>
      <c r="AT108" s="666"/>
      <c r="AU108" s="667"/>
    </row>
    <row r="109" spans="3:57" ht="10.9" customHeight="1" x14ac:dyDescent="0.25">
      <c r="C109" s="665"/>
      <c r="D109" s="666"/>
      <c r="E109" s="666"/>
      <c r="F109" s="666"/>
      <c r="G109" s="666"/>
      <c r="H109" s="666"/>
      <c r="I109" s="666"/>
      <c r="J109" s="666"/>
      <c r="K109" s="666"/>
      <c r="L109" s="666"/>
      <c r="M109" s="666"/>
      <c r="N109" s="666"/>
      <c r="O109" s="666"/>
      <c r="P109" s="666"/>
      <c r="Q109" s="666"/>
      <c r="R109" s="666"/>
      <c r="S109" s="666"/>
      <c r="T109" s="666"/>
      <c r="U109" s="666"/>
      <c r="V109" s="666"/>
      <c r="W109" s="666"/>
      <c r="X109" s="666"/>
      <c r="Y109" s="666"/>
      <c r="Z109" s="666"/>
      <c r="AA109" s="666"/>
      <c r="AB109" s="666"/>
      <c r="AC109" s="666"/>
      <c r="AD109" s="666"/>
      <c r="AE109" s="666"/>
      <c r="AF109" s="666"/>
      <c r="AG109" s="666"/>
      <c r="AH109" s="666"/>
      <c r="AI109" s="666"/>
      <c r="AJ109" s="666"/>
      <c r="AK109" s="666"/>
      <c r="AL109" s="666"/>
      <c r="AM109" s="666"/>
      <c r="AN109" s="666"/>
      <c r="AO109" s="666"/>
      <c r="AP109" s="666"/>
      <c r="AQ109" s="666"/>
      <c r="AR109" s="666"/>
      <c r="AS109" s="666"/>
      <c r="AT109" s="666"/>
      <c r="AU109" s="667"/>
    </row>
    <row r="110" spans="3:57" ht="10.9" customHeight="1" x14ac:dyDescent="0.25">
      <c r="C110" s="665"/>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7"/>
    </row>
    <row r="111" spans="3:57" ht="10.9" customHeight="1" x14ac:dyDescent="0.25">
      <c r="C111" s="665"/>
      <c r="D111" s="666"/>
      <c r="E111" s="666"/>
      <c r="F111" s="666"/>
      <c r="G111" s="666"/>
      <c r="H111" s="666"/>
      <c r="I111" s="666"/>
      <c r="J111" s="666"/>
      <c r="K111" s="666"/>
      <c r="L111" s="666"/>
      <c r="M111" s="666"/>
      <c r="N111" s="666"/>
      <c r="O111" s="666"/>
      <c r="P111" s="666"/>
      <c r="Q111" s="666"/>
      <c r="R111" s="666"/>
      <c r="S111" s="666"/>
      <c r="T111" s="666"/>
      <c r="U111" s="666"/>
      <c r="V111" s="666"/>
      <c r="W111" s="666"/>
      <c r="X111" s="666"/>
      <c r="Y111" s="666"/>
      <c r="Z111" s="666"/>
      <c r="AA111" s="666"/>
      <c r="AB111" s="666"/>
      <c r="AC111" s="666"/>
      <c r="AD111" s="666"/>
      <c r="AE111" s="666"/>
      <c r="AF111" s="666"/>
      <c r="AG111" s="666"/>
      <c r="AH111" s="666"/>
      <c r="AI111" s="666"/>
      <c r="AJ111" s="666"/>
      <c r="AK111" s="666"/>
      <c r="AL111" s="666"/>
      <c r="AM111" s="666"/>
      <c r="AN111" s="666"/>
      <c r="AO111" s="666"/>
      <c r="AP111" s="666"/>
      <c r="AQ111" s="666"/>
      <c r="AR111" s="666"/>
      <c r="AS111" s="666"/>
      <c r="AT111" s="666"/>
      <c r="AU111" s="667"/>
    </row>
    <row r="112" spans="3:57" ht="10.9" customHeight="1" x14ac:dyDescent="0.25">
      <c r="C112" s="665"/>
      <c r="D112" s="666"/>
      <c r="E112" s="666"/>
      <c r="F112" s="666"/>
      <c r="G112" s="666"/>
      <c r="H112" s="666"/>
      <c r="I112" s="666"/>
      <c r="J112" s="666"/>
      <c r="K112" s="666"/>
      <c r="L112" s="666"/>
      <c r="M112" s="666"/>
      <c r="N112" s="666"/>
      <c r="O112" s="666"/>
      <c r="P112" s="666"/>
      <c r="Q112" s="666"/>
      <c r="R112" s="666"/>
      <c r="S112" s="666"/>
      <c r="T112" s="666"/>
      <c r="U112" s="666"/>
      <c r="V112" s="666"/>
      <c r="W112" s="666"/>
      <c r="X112" s="666"/>
      <c r="Y112" s="666"/>
      <c r="Z112" s="666"/>
      <c r="AA112" s="666"/>
      <c r="AB112" s="666"/>
      <c r="AC112" s="666"/>
      <c r="AD112" s="666"/>
      <c r="AE112" s="666"/>
      <c r="AF112" s="666"/>
      <c r="AG112" s="666"/>
      <c r="AH112" s="666"/>
      <c r="AI112" s="666"/>
      <c r="AJ112" s="666"/>
      <c r="AK112" s="666"/>
      <c r="AL112" s="666"/>
      <c r="AM112" s="666"/>
      <c r="AN112" s="666"/>
      <c r="AO112" s="666"/>
      <c r="AP112" s="666"/>
      <c r="AQ112" s="666"/>
      <c r="AR112" s="666"/>
      <c r="AS112" s="666"/>
      <c r="AT112" s="666"/>
      <c r="AU112" s="667"/>
    </row>
    <row r="113" spans="1:48" ht="10.9" customHeight="1" x14ac:dyDescent="0.25">
      <c r="C113" s="665"/>
      <c r="D113" s="666"/>
      <c r="E113" s="666"/>
      <c r="F113" s="666"/>
      <c r="G113" s="666"/>
      <c r="H113" s="666"/>
      <c r="I113" s="666"/>
      <c r="J113" s="666"/>
      <c r="K113" s="666"/>
      <c r="L113" s="666"/>
      <c r="M113" s="666"/>
      <c r="N113" s="666"/>
      <c r="O113" s="666"/>
      <c r="P113" s="666"/>
      <c r="Q113" s="666"/>
      <c r="R113" s="666"/>
      <c r="S113" s="666"/>
      <c r="T113" s="666"/>
      <c r="U113" s="666"/>
      <c r="V113" s="666"/>
      <c r="W113" s="666"/>
      <c r="X113" s="666"/>
      <c r="Y113" s="666"/>
      <c r="Z113" s="666"/>
      <c r="AA113" s="666"/>
      <c r="AB113" s="666"/>
      <c r="AC113" s="666"/>
      <c r="AD113" s="666"/>
      <c r="AE113" s="666"/>
      <c r="AF113" s="666"/>
      <c r="AG113" s="666"/>
      <c r="AH113" s="666"/>
      <c r="AI113" s="666"/>
      <c r="AJ113" s="666"/>
      <c r="AK113" s="666"/>
      <c r="AL113" s="666"/>
      <c r="AM113" s="666"/>
      <c r="AN113" s="666"/>
      <c r="AO113" s="666"/>
      <c r="AP113" s="666"/>
      <c r="AQ113" s="666"/>
      <c r="AR113" s="666"/>
      <c r="AS113" s="666"/>
      <c r="AT113" s="666"/>
      <c r="AU113" s="667"/>
    </row>
    <row r="114" spans="1:48" ht="10.9" customHeight="1" x14ac:dyDescent="0.25">
      <c r="C114" s="665"/>
      <c r="D114" s="666"/>
      <c r="E114" s="666"/>
      <c r="F114" s="666"/>
      <c r="G114" s="666"/>
      <c r="H114" s="666"/>
      <c r="I114" s="666"/>
      <c r="J114" s="666"/>
      <c r="K114" s="666"/>
      <c r="L114" s="666"/>
      <c r="M114" s="666"/>
      <c r="N114" s="666"/>
      <c r="O114" s="666"/>
      <c r="P114" s="666"/>
      <c r="Q114" s="666"/>
      <c r="R114" s="666"/>
      <c r="S114" s="666"/>
      <c r="T114" s="666"/>
      <c r="U114" s="666"/>
      <c r="V114" s="666"/>
      <c r="W114" s="666"/>
      <c r="X114" s="666"/>
      <c r="Y114" s="666"/>
      <c r="Z114" s="666"/>
      <c r="AA114" s="666"/>
      <c r="AB114" s="666"/>
      <c r="AC114" s="666"/>
      <c r="AD114" s="666"/>
      <c r="AE114" s="666"/>
      <c r="AF114" s="666"/>
      <c r="AG114" s="666"/>
      <c r="AH114" s="666"/>
      <c r="AI114" s="666"/>
      <c r="AJ114" s="666"/>
      <c r="AK114" s="666"/>
      <c r="AL114" s="666"/>
      <c r="AM114" s="666"/>
      <c r="AN114" s="666"/>
      <c r="AO114" s="666"/>
      <c r="AP114" s="666"/>
      <c r="AQ114" s="666"/>
      <c r="AR114" s="666"/>
      <c r="AS114" s="666"/>
      <c r="AT114" s="666"/>
      <c r="AU114" s="667"/>
    </row>
    <row r="115" spans="1:48" ht="10.9" customHeight="1" x14ac:dyDescent="0.25">
      <c r="C115" s="665"/>
      <c r="D115" s="666"/>
      <c r="E115" s="666"/>
      <c r="F115" s="666"/>
      <c r="G115" s="666"/>
      <c r="H115" s="666"/>
      <c r="I115" s="666"/>
      <c r="J115" s="666"/>
      <c r="K115" s="666"/>
      <c r="L115" s="666"/>
      <c r="M115" s="666"/>
      <c r="N115" s="666"/>
      <c r="O115" s="666"/>
      <c r="P115" s="666"/>
      <c r="Q115" s="666"/>
      <c r="R115" s="666"/>
      <c r="S115" s="666"/>
      <c r="T115" s="666"/>
      <c r="U115" s="666"/>
      <c r="V115" s="666"/>
      <c r="W115" s="666"/>
      <c r="X115" s="666"/>
      <c r="Y115" s="666"/>
      <c r="Z115" s="666"/>
      <c r="AA115" s="666"/>
      <c r="AB115" s="666"/>
      <c r="AC115" s="666"/>
      <c r="AD115" s="666"/>
      <c r="AE115" s="666"/>
      <c r="AF115" s="666"/>
      <c r="AG115" s="666"/>
      <c r="AH115" s="666"/>
      <c r="AI115" s="666"/>
      <c r="AJ115" s="666"/>
      <c r="AK115" s="666"/>
      <c r="AL115" s="666"/>
      <c r="AM115" s="666"/>
      <c r="AN115" s="666"/>
      <c r="AO115" s="666"/>
      <c r="AP115" s="666"/>
      <c r="AQ115" s="666"/>
      <c r="AR115" s="666"/>
      <c r="AS115" s="666"/>
      <c r="AT115" s="666"/>
      <c r="AU115" s="667"/>
    </row>
    <row r="116" spans="1:48" ht="10.9" customHeight="1" x14ac:dyDescent="0.25">
      <c r="C116" s="665"/>
      <c r="D116" s="666"/>
      <c r="E116" s="666"/>
      <c r="F116" s="666"/>
      <c r="G116" s="666"/>
      <c r="H116" s="666"/>
      <c r="I116" s="666"/>
      <c r="J116" s="666"/>
      <c r="K116" s="666"/>
      <c r="L116" s="666"/>
      <c r="M116" s="666"/>
      <c r="N116" s="666"/>
      <c r="O116" s="666"/>
      <c r="P116" s="666"/>
      <c r="Q116" s="666"/>
      <c r="R116" s="666"/>
      <c r="S116" s="666"/>
      <c r="T116" s="666"/>
      <c r="U116" s="666"/>
      <c r="V116" s="666"/>
      <c r="W116" s="666"/>
      <c r="X116" s="666"/>
      <c r="Y116" s="666"/>
      <c r="Z116" s="666"/>
      <c r="AA116" s="666"/>
      <c r="AB116" s="666"/>
      <c r="AC116" s="666"/>
      <c r="AD116" s="666"/>
      <c r="AE116" s="666"/>
      <c r="AF116" s="666"/>
      <c r="AG116" s="666"/>
      <c r="AH116" s="666"/>
      <c r="AI116" s="666"/>
      <c r="AJ116" s="666"/>
      <c r="AK116" s="666"/>
      <c r="AL116" s="666"/>
      <c r="AM116" s="666"/>
      <c r="AN116" s="666"/>
      <c r="AO116" s="666"/>
      <c r="AP116" s="666"/>
      <c r="AQ116" s="666"/>
      <c r="AR116" s="666"/>
      <c r="AS116" s="666"/>
      <c r="AT116" s="666"/>
      <c r="AU116" s="667"/>
    </row>
    <row r="117" spans="1:48" ht="10.9" customHeight="1" x14ac:dyDescent="0.25">
      <c r="C117" s="665"/>
      <c r="D117" s="666"/>
      <c r="E117" s="666"/>
      <c r="F117" s="666"/>
      <c r="G117" s="666"/>
      <c r="H117" s="666"/>
      <c r="I117" s="666"/>
      <c r="J117" s="666"/>
      <c r="K117" s="666"/>
      <c r="L117" s="666"/>
      <c r="M117" s="666"/>
      <c r="N117" s="666"/>
      <c r="O117" s="666"/>
      <c r="P117" s="666"/>
      <c r="Q117" s="666"/>
      <c r="R117" s="666"/>
      <c r="S117" s="666"/>
      <c r="T117" s="666"/>
      <c r="U117" s="666"/>
      <c r="V117" s="666"/>
      <c r="W117" s="666"/>
      <c r="X117" s="666"/>
      <c r="Y117" s="666"/>
      <c r="Z117" s="666"/>
      <c r="AA117" s="666"/>
      <c r="AB117" s="666"/>
      <c r="AC117" s="666"/>
      <c r="AD117" s="666"/>
      <c r="AE117" s="666"/>
      <c r="AF117" s="666"/>
      <c r="AG117" s="666"/>
      <c r="AH117" s="666"/>
      <c r="AI117" s="666"/>
      <c r="AJ117" s="666"/>
      <c r="AK117" s="666"/>
      <c r="AL117" s="666"/>
      <c r="AM117" s="666"/>
      <c r="AN117" s="666"/>
      <c r="AO117" s="666"/>
      <c r="AP117" s="666"/>
      <c r="AQ117" s="666"/>
      <c r="AR117" s="666"/>
      <c r="AS117" s="666"/>
      <c r="AT117" s="666"/>
      <c r="AU117" s="667"/>
    </row>
    <row r="118" spans="1:48" ht="10.9" customHeight="1" x14ac:dyDescent="0.25">
      <c r="C118" s="665"/>
      <c r="D118" s="666"/>
      <c r="E118" s="666"/>
      <c r="F118" s="666"/>
      <c r="G118" s="666"/>
      <c r="H118" s="666"/>
      <c r="I118" s="666"/>
      <c r="J118" s="666"/>
      <c r="K118" s="666"/>
      <c r="L118" s="666"/>
      <c r="M118" s="666"/>
      <c r="N118" s="666"/>
      <c r="O118" s="666"/>
      <c r="P118" s="666"/>
      <c r="Q118" s="666"/>
      <c r="R118" s="666"/>
      <c r="S118" s="666"/>
      <c r="T118" s="666"/>
      <c r="U118" s="666"/>
      <c r="V118" s="666"/>
      <c r="W118" s="666"/>
      <c r="X118" s="666"/>
      <c r="Y118" s="666"/>
      <c r="Z118" s="666"/>
      <c r="AA118" s="666"/>
      <c r="AB118" s="666"/>
      <c r="AC118" s="666"/>
      <c r="AD118" s="666"/>
      <c r="AE118" s="666"/>
      <c r="AF118" s="666"/>
      <c r="AG118" s="666"/>
      <c r="AH118" s="666"/>
      <c r="AI118" s="666"/>
      <c r="AJ118" s="666"/>
      <c r="AK118" s="666"/>
      <c r="AL118" s="666"/>
      <c r="AM118" s="666"/>
      <c r="AN118" s="666"/>
      <c r="AO118" s="666"/>
      <c r="AP118" s="666"/>
      <c r="AQ118" s="666"/>
      <c r="AR118" s="666"/>
      <c r="AS118" s="666"/>
      <c r="AT118" s="666"/>
      <c r="AU118" s="667"/>
    </row>
    <row r="119" spans="1:48" ht="10.9" customHeight="1" thickBot="1" x14ac:dyDescent="0.3">
      <c r="C119" s="668"/>
      <c r="D119" s="669"/>
      <c r="E119" s="669"/>
      <c r="F119" s="669"/>
      <c r="G119" s="669"/>
      <c r="H119" s="669"/>
      <c r="I119" s="669"/>
      <c r="J119" s="669"/>
      <c r="K119" s="669"/>
      <c r="L119" s="669"/>
      <c r="M119" s="669"/>
      <c r="N119" s="669"/>
      <c r="O119" s="669"/>
      <c r="P119" s="669"/>
      <c r="Q119" s="669"/>
      <c r="R119" s="669"/>
      <c r="S119" s="669"/>
      <c r="T119" s="669"/>
      <c r="U119" s="669"/>
      <c r="V119" s="669"/>
      <c r="W119" s="669"/>
      <c r="X119" s="669"/>
      <c r="Y119" s="669"/>
      <c r="Z119" s="669"/>
      <c r="AA119" s="669"/>
      <c r="AB119" s="669"/>
      <c r="AC119" s="669"/>
      <c r="AD119" s="669"/>
      <c r="AE119" s="669"/>
      <c r="AF119" s="669"/>
      <c r="AG119" s="669"/>
      <c r="AH119" s="669"/>
      <c r="AI119" s="669"/>
      <c r="AJ119" s="669"/>
      <c r="AK119" s="669"/>
      <c r="AL119" s="669"/>
      <c r="AM119" s="669"/>
      <c r="AN119" s="669"/>
      <c r="AO119" s="669"/>
      <c r="AP119" s="669"/>
      <c r="AQ119" s="669"/>
      <c r="AR119" s="669"/>
      <c r="AS119" s="669"/>
      <c r="AT119" s="669"/>
      <c r="AU119" s="670"/>
    </row>
    <row r="120" spans="1:48" ht="12" customHeight="1" x14ac:dyDescent="0.25">
      <c r="A120" s="397" t="s">
        <v>217</v>
      </c>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c r="AG120" s="397"/>
      <c r="AH120" s="397"/>
      <c r="AI120" s="397"/>
      <c r="AJ120" s="397"/>
      <c r="AK120" s="397"/>
      <c r="AL120" s="397"/>
      <c r="AM120" s="397"/>
      <c r="AN120" s="397"/>
      <c r="AO120" s="397"/>
      <c r="AP120" s="397"/>
      <c r="AQ120" s="397"/>
      <c r="AR120" s="397"/>
      <c r="AS120" s="397"/>
      <c r="AT120" s="397"/>
      <c r="AU120" s="397"/>
      <c r="AV120" s="397"/>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458" t="s">
        <v>234</v>
      </c>
      <c r="AO122" s="458"/>
      <c r="AP122" s="458"/>
      <c r="AQ122" s="458"/>
      <c r="AR122" s="80"/>
      <c r="AS122" s="458" t="s">
        <v>233</v>
      </c>
      <c r="AT122" s="458"/>
      <c r="AU122" s="458"/>
      <c r="AV122" s="458"/>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58"/>
      <c r="AO123" s="458"/>
      <c r="AP123" s="458"/>
      <c r="AQ123" s="458"/>
      <c r="AR123" s="80"/>
      <c r="AS123" s="458"/>
      <c r="AT123" s="458"/>
      <c r="AU123" s="458"/>
      <c r="AV123" s="458"/>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sheetData>
  <mergeCells count="98">
    <mergeCell ref="BD29:BE30"/>
    <mergeCell ref="BD32:BE33"/>
    <mergeCell ref="BD17:BE18"/>
    <mergeCell ref="BD20:BE21"/>
    <mergeCell ref="BD23:BE24"/>
    <mergeCell ref="BD26:BE27"/>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A38:BB39"/>
    <mergeCell ref="C89:AU102"/>
    <mergeCell ref="D103:P104"/>
    <mergeCell ref="D87:P88"/>
    <mergeCell ref="AM51:AR52"/>
    <mergeCell ref="AT51:AU52"/>
    <mergeCell ref="D54:AV55"/>
    <mergeCell ref="AQ38:AR39"/>
    <mergeCell ref="D38:E39"/>
    <mergeCell ref="F38:T39"/>
    <mergeCell ref="U38:V39"/>
    <mergeCell ref="Z38:AA39"/>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D35:E36"/>
    <mergeCell ref="F32:T33"/>
    <mergeCell ref="D32:E33"/>
    <mergeCell ref="F23:T24"/>
    <mergeCell ref="U32:V33"/>
    <mergeCell ref="AB23:AP24"/>
    <mergeCell ref="AQ26:AR27"/>
    <mergeCell ref="D26:E27"/>
    <mergeCell ref="AB26:AP27"/>
    <mergeCell ref="AB32:AG33"/>
    <mergeCell ref="AH32:AR33"/>
    <mergeCell ref="D14:AV15"/>
    <mergeCell ref="C57:AU81"/>
    <mergeCell ref="A82:AV82"/>
    <mergeCell ref="A84:C86"/>
    <mergeCell ref="D84:AM86"/>
    <mergeCell ref="AN84:AV86"/>
    <mergeCell ref="AQ17:AR18"/>
    <mergeCell ref="F29:T30"/>
    <mergeCell ref="D17:E18"/>
    <mergeCell ref="F17:T18"/>
    <mergeCell ref="U17:V18"/>
    <mergeCell ref="Z17:AA18"/>
    <mergeCell ref="F26:T27"/>
    <mergeCell ref="AQ20:AR21"/>
    <mergeCell ref="D20:E21"/>
    <mergeCell ref="U20:V21"/>
    <mergeCell ref="A1:C3"/>
    <mergeCell ref="D1:AM3"/>
    <mergeCell ref="AN1:AV3"/>
    <mergeCell ref="A5:AV7"/>
    <mergeCell ref="B8:AU12"/>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U29:V30"/>
  </mergeCells>
  <conditionalFormatting sqref="U17:V18">
    <cfRule type="cellIs" dxfId="169" priority="59" operator="equal">
      <formula>0</formula>
    </cfRule>
  </conditionalFormatting>
  <conditionalFormatting sqref="U20:V21">
    <cfRule type="cellIs" dxfId="168" priority="51" operator="equal">
      <formula>0</formula>
    </cfRule>
  </conditionalFormatting>
  <conditionalFormatting sqref="U17:V18">
    <cfRule type="cellIs" dxfId="167" priority="58" operator="equal">
      <formula>"oui"</formula>
    </cfRule>
  </conditionalFormatting>
  <conditionalFormatting sqref="U32:V33">
    <cfRule type="cellIs" dxfId="166" priority="33" operator="equal">
      <formula>0</formula>
    </cfRule>
  </conditionalFormatting>
  <conditionalFormatting sqref="U32:V33">
    <cfRule type="cellIs" dxfId="165" priority="32" operator="equal">
      <formula>"oui"</formula>
    </cfRule>
  </conditionalFormatting>
  <conditionalFormatting sqref="U20:V21">
    <cfRule type="cellIs" dxfId="164" priority="50" operator="equal">
      <formula>"oui"</formula>
    </cfRule>
  </conditionalFormatting>
  <conditionalFormatting sqref="AQ17:AR18">
    <cfRule type="cellIs" dxfId="163" priority="49" operator="equal">
      <formula>0</formula>
    </cfRule>
  </conditionalFormatting>
  <conditionalFormatting sqref="AQ17:AR18">
    <cfRule type="cellIs" dxfId="162" priority="48" operator="equal">
      <formula>"oui"</formula>
    </cfRule>
  </conditionalFormatting>
  <conditionalFormatting sqref="AQ20:AR21">
    <cfRule type="cellIs" dxfId="161" priority="47" operator="equal">
      <formula>0</formula>
    </cfRule>
  </conditionalFormatting>
  <conditionalFormatting sqref="AQ20:AR21">
    <cfRule type="cellIs" dxfId="160" priority="46" operator="equal">
      <formula>"oui"</formula>
    </cfRule>
  </conditionalFormatting>
  <conditionalFormatting sqref="U23:V24">
    <cfRule type="cellIs" dxfId="159" priority="45" operator="equal">
      <formula>0</formula>
    </cfRule>
  </conditionalFormatting>
  <conditionalFormatting sqref="U23:V24">
    <cfRule type="cellIs" dxfId="158" priority="44" operator="equal">
      <formula>"oui"</formula>
    </cfRule>
  </conditionalFormatting>
  <conditionalFormatting sqref="AQ23:AR24">
    <cfRule type="cellIs" dxfId="157" priority="43" operator="equal">
      <formula>0</formula>
    </cfRule>
  </conditionalFormatting>
  <conditionalFormatting sqref="AQ23:AR24">
    <cfRule type="cellIs" dxfId="156" priority="42" operator="equal">
      <formula>"oui"</formula>
    </cfRule>
  </conditionalFormatting>
  <conditionalFormatting sqref="U26:V27">
    <cfRule type="cellIs" dxfId="155" priority="41" operator="equal">
      <formula>0</formula>
    </cfRule>
  </conditionalFormatting>
  <conditionalFormatting sqref="U26:V27">
    <cfRule type="cellIs" dxfId="154" priority="40" operator="equal">
      <formula>"oui"</formula>
    </cfRule>
  </conditionalFormatting>
  <conditionalFormatting sqref="AQ26:AR27">
    <cfRule type="cellIs" dxfId="153" priority="39" operator="equal">
      <formula>0</formula>
    </cfRule>
  </conditionalFormatting>
  <conditionalFormatting sqref="AQ26:AR27">
    <cfRule type="cellIs" dxfId="152" priority="38" operator="equal">
      <formula>"oui"</formula>
    </cfRule>
  </conditionalFormatting>
  <conditionalFormatting sqref="U29:V30">
    <cfRule type="cellIs" dxfId="151" priority="37" operator="equal">
      <formula>0</formula>
    </cfRule>
  </conditionalFormatting>
  <conditionalFormatting sqref="U29:V30">
    <cfRule type="cellIs" dxfId="150" priority="36" operator="equal">
      <formula>"oui"</formula>
    </cfRule>
  </conditionalFormatting>
  <conditionalFormatting sqref="Z51:AA52">
    <cfRule type="cellIs" dxfId="149" priority="21" operator="equal">
      <formula>0</formula>
    </cfRule>
  </conditionalFormatting>
  <conditionalFormatting sqref="Z51:AA52">
    <cfRule type="cellIs" dxfId="148" priority="20" operator="equal">
      <formula>"oui"</formula>
    </cfRule>
  </conditionalFormatting>
  <conditionalFormatting sqref="AJ51:AK52">
    <cfRule type="cellIs" dxfId="147" priority="19" operator="equal">
      <formula>0</formula>
    </cfRule>
  </conditionalFormatting>
  <conditionalFormatting sqref="AJ51:AK52">
    <cfRule type="cellIs" dxfId="146" priority="18" operator="equal">
      <formula>"oui"</formula>
    </cfRule>
  </conditionalFormatting>
  <conditionalFormatting sqref="AT51:AU52">
    <cfRule type="cellIs" dxfId="145" priority="17" operator="equal">
      <formula>0</formula>
    </cfRule>
  </conditionalFormatting>
  <conditionalFormatting sqref="AT51:AU52">
    <cfRule type="cellIs" dxfId="144" priority="16" operator="equal">
      <formula>"oui"</formula>
    </cfRule>
  </conditionalFormatting>
  <conditionalFormatting sqref="C57">
    <cfRule type="cellIs" dxfId="143" priority="15" operator="equal">
      <formula>0</formula>
    </cfRule>
  </conditionalFormatting>
  <conditionalFormatting sqref="C89">
    <cfRule type="cellIs" dxfId="142" priority="8" operator="equal">
      <formula>0</formula>
    </cfRule>
  </conditionalFormatting>
  <conditionalFormatting sqref="C105">
    <cfRule type="cellIs" dxfId="141" priority="7" operator="equal">
      <formula>0</formula>
    </cfRule>
  </conditionalFormatting>
  <conditionalFormatting sqref="B8">
    <cfRule type="cellIs" dxfId="140" priority="5" operator="equal">
      <formula>0</formula>
    </cfRule>
  </conditionalFormatting>
  <conditionalFormatting sqref="AH32">
    <cfRule type="expression" dxfId="139" priority="2">
      <formula>AI32=1</formula>
    </cfRule>
  </conditionalFormatting>
  <conditionalFormatting sqref="AH32">
    <cfRule type="cellIs" dxfId="138" priority="1" operator="equal">
      <formula>0</formula>
    </cfRule>
  </conditionalFormatting>
  <hyperlinks>
    <hyperlink ref="AS122:AV123" location="Financement!Zone_d_impression" tooltip="Financement" display="suivant" xr:uid="{00000000-0004-0000-0900-000000000000}"/>
    <hyperlink ref="AN122:AQ123" location="Objectifs!Zone_d_impression" tooltip="Objectifs" display="précédent" xr:uid="{00000000-0004-0000-0900-000001000000}"/>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Liste!$A$1:$A$2</xm:f>
          </x14:formula1>
          <xm:sqref>U17:V18 AQ17:AR18 U20:V21 AQ20:AR21 U23:V24 AQ23:AR24 U26:V27 AQ26:AR27 U29:V30 Z51:AA52 U32:V33 AT51:AU52 AJ51:AK52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YC82"/>
  <sheetViews>
    <sheetView showGridLines="0" showRowColHeaders="0" showZeros="0" zoomScale="106" zoomScaleNormal="106" workbookViewId="0">
      <pane ySplit="3" topLeftCell="A4" activePane="bottomLeft" state="frozen"/>
      <selection pane="bottomLeft" activeCell="AS81" sqref="AS81:AV82"/>
    </sheetView>
  </sheetViews>
  <sheetFormatPr baseColWidth="10" defaultColWidth="2.7109375" defaultRowHeight="12" customHeight="1" x14ac:dyDescent="0.25"/>
  <cols>
    <col min="1" max="31" width="2.7109375" style="214"/>
    <col min="32" max="32" width="2.85546875" style="214" customWidth="1"/>
    <col min="33" max="653" width="2.7109375" style="214"/>
    <col min="654" max="16384" width="2.7109375" style="201"/>
  </cols>
  <sheetData>
    <row r="1" spans="1:48" ht="12" customHeight="1" thickTop="1" x14ac:dyDescent="0.25">
      <c r="A1" s="529"/>
      <c r="B1" s="529"/>
      <c r="C1" s="529"/>
      <c r="D1" s="513">
        <f>'Page de garde'!D1:AM3</f>
        <v>0</v>
      </c>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728" t="s">
        <v>242</v>
      </c>
      <c r="AO1" s="729"/>
      <c r="AP1" s="729"/>
      <c r="AQ1" s="729"/>
      <c r="AR1" s="729"/>
      <c r="AS1" s="729"/>
      <c r="AT1" s="729"/>
      <c r="AU1" s="729"/>
      <c r="AV1" s="730"/>
    </row>
    <row r="2" spans="1:48" ht="12" customHeight="1" x14ac:dyDescent="0.25">
      <c r="A2" s="529"/>
      <c r="B2" s="529"/>
      <c r="C2" s="529"/>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731"/>
      <c r="AO2" s="518"/>
      <c r="AP2" s="518"/>
      <c r="AQ2" s="518"/>
      <c r="AR2" s="518"/>
      <c r="AS2" s="518"/>
      <c r="AT2" s="518"/>
      <c r="AU2" s="518"/>
      <c r="AV2" s="732"/>
    </row>
    <row r="3" spans="1:48" ht="12" customHeight="1" thickBot="1" x14ac:dyDescent="0.3">
      <c r="A3" s="529"/>
      <c r="B3" s="529"/>
      <c r="C3" s="529"/>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733"/>
      <c r="AO3" s="734"/>
      <c r="AP3" s="734"/>
      <c r="AQ3" s="734"/>
      <c r="AR3" s="734"/>
      <c r="AS3" s="734"/>
      <c r="AT3" s="734"/>
      <c r="AU3" s="734"/>
      <c r="AV3" s="735"/>
    </row>
    <row r="4" spans="1:48" ht="12" customHeight="1" thickTop="1" x14ac:dyDescent="0.25">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row>
    <row r="5" spans="1:48" ht="12" customHeight="1" x14ac:dyDescent="0.25">
      <c r="A5" s="504" t="s">
        <v>165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row>
    <row r="6" spans="1:48" ht="12" customHeight="1" x14ac:dyDescent="0.25">
      <c r="A6" s="504"/>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row>
    <row r="7" spans="1:48" ht="12" customHeight="1" thickBot="1" x14ac:dyDescent="0.3">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row>
    <row r="8" spans="1:48" ht="12" customHeight="1" x14ac:dyDescent="0.25">
      <c r="A8" s="201"/>
      <c r="B8" s="534" t="str">
        <f>CONCATENATE(Identification!B10)</f>
        <v/>
      </c>
      <c r="C8" s="535"/>
      <c r="D8" s="535"/>
      <c r="E8" s="535"/>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6"/>
      <c r="AV8" s="201"/>
    </row>
    <row r="9" spans="1:48" ht="12" customHeight="1" x14ac:dyDescent="0.25">
      <c r="A9" s="201"/>
      <c r="B9" s="537"/>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9"/>
      <c r="AV9" s="201"/>
    </row>
    <row r="10" spans="1:48" ht="12" customHeight="1" x14ac:dyDescent="0.25">
      <c r="A10" s="201"/>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9"/>
      <c r="AV10" s="201"/>
    </row>
    <row r="11" spans="1:48" ht="12" customHeight="1" x14ac:dyDescent="0.25">
      <c r="A11" s="201"/>
      <c r="B11" s="537"/>
      <c r="C11" s="538"/>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9"/>
      <c r="AV11" s="201"/>
    </row>
    <row r="12" spans="1:48" ht="12" customHeight="1" thickBot="1" x14ac:dyDescent="0.3">
      <c r="A12" s="201"/>
      <c r="B12" s="540"/>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2"/>
      <c r="AV12" s="201"/>
    </row>
    <row r="13" spans="1:48" ht="12" customHeight="1" x14ac:dyDescent="0.25">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row>
    <row r="14" spans="1:48" ht="12" customHeight="1" x14ac:dyDescent="0.25">
      <c r="A14" s="201"/>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201"/>
    </row>
    <row r="15" spans="1:48" ht="12" customHeight="1" x14ac:dyDescent="0.25">
      <c r="A15" s="201"/>
      <c r="B15" s="706"/>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201"/>
    </row>
    <row r="16" spans="1:48" ht="12" customHeight="1" x14ac:dyDescent="0.25">
      <c r="A16" s="201"/>
      <c r="B16" s="707" t="s">
        <v>218</v>
      </c>
      <c r="C16" s="707"/>
      <c r="D16" s="707"/>
      <c r="E16" s="707"/>
      <c r="F16" s="707"/>
      <c r="G16" s="707"/>
      <c r="H16" s="707"/>
      <c r="I16" s="707"/>
      <c r="J16" s="707"/>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201"/>
    </row>
    <row r="17" spans="1:48" ht="12" customHeight="1" x14ac:dyDescent="0.25">
      <c r="A17" s="201"/>
      <c r="B17" s="707"/>
      <c r="C17" s="707"/>
      <c r="D17" s="707"/>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201"/>
    </row>
    <row r="18" spans="1:48" ht="12" customHeight="1" x14ac:dyDescent="0.25">
      <c r="A18" s="201"/>
      <c r="B18" s="201"/>
      <c r="C18" s="231"/>
      <c r="D18" s="201"/>
      <c r="E18" s="231"/>
      <c r="F18" s="201"/>
      <c r="G18" s="231"/>
      <c r="H18" s="201"/>
      <c r="I18" s="231"/>
      <c r="J18" s="201"/>
      <c r="K18" s="231"/>
      <c r="L18" s="201"/>
      <c r="M18" s="201"/>
      <c r="N18" s="201"/>
      <c r="O18" s="201"/>
      <c r="P18" s="201"/>
      <c r="Q18" s="201"/>
      <c r="R18" s="201"/>
      <c r="S18" s="201"/>
      <c r="T18" s="201"/>
      <c r="U18" s="201"/>
      <c r="V18" s="201"/>
      <c r="W18" s="755" t="s">
        <v>232</v>
      </c>
      <c r="X18" s="756"/>
      <c r="Y18" s="756"/>
      <c r="Z18" s="756"/>
      <c r="AA18" s="756"/>
      <c r="AB18" s="756"/>
      <c r="AC18" s="756"/>
      <c r="AD18" s="757"/>
      <c r="AE18" s="231"/>
      <c r="AF18" s="231"/>
      <c r="AG18" s="231"/>
      <c r="AH18" s="231"/>
      <c r="AI18" s="231"/>
      <c r="AJ18" s="231"/>
      <c r="AK18" s="231"/>
      <c r="AL18" s="231"/>
      <c r="AM18" s="231"/>
      <c r="AN18" s="231"/>
      <c r="AO18" s="231"/>
      <c r="AP18" s="231"/>
      <c r="AQ18" s="231"/>
      <c r="AR18" s="231"/>
      <c r="AS18" s="231"/>
      <c r="AT18" s="231"/>
      <c r="AU18" s="231"/>
      <c r="AV18" s="201"/>
    </row>
    <row r="19" spans="1:48" ht="12" customHeight="1" x14ac:dyDescent="0.25">
      <c r="A19" s="201"/>
      <c r="B19" s="201"/>
      <c r="C19" s="231"/>
      <c r="D19" s="201"/>
      <c r="E19" s="231"/>
      <c r="F19" s="201"/>
      <c r="G19" s="231"/>
      <c r="H19" s="201"/>
      <c r="I19" s="231"/>
      <c r="J19" s="201"/>
      <c r="K19" s="231"/>
      <c r="L19" s="201"/>
      <c r="M19" s="201"/>
      <c r="N19" s="201"/>
      <c r="O19" s="201"/>
      <c r="P19" s="201"/>
      <c r="Q19" s="201"/>
      <c r="R19" s="201"/>
      <c r="S19" s="201"/>
      <c r="T19" s="201"/>
      <c r="U19" s="201"/>
      <c r="V19" s="201"/>
      <c r="W19" s="758"/>
      <c r="X19" s="759"/>
      <c r="Y19" s="759"/>
      <c r="Z19" s="759"/>
      <c r="AA19" s="759"/>
      <c r="AB19" s="759"/>
      <c r="AC19" s="759"/>
      <c r="AD19" s="760"/>
      <c r="AE19" s="231"/>
      <c r="AF19" s="231"/>
      <c r="AG19" s="231"/>
      <c r="AH19" s="231"/>
      <c r="AI19" s="231"/>
      <c r="AJ19" s="231"/>
      <c r="AK19" s="231"/>
      <c r="AL19" s="231"/>
      <c r="AM19" s="231"/>
      <c r="AN19" s="231"/>
      <c r="AO19" s="231"/>
      <c r="AP19" s="231"/>
      <c r="AQ19" s="231"/>
      <c r="AR19" s="231"/>
      <c r="AS19" s="231"/>
      <c r="AT19" s="231"/>
      <c r="AU19" s="231"/>
      <c r="AV19" s="201"/>
    </row>
    <row r="20" spans="1:48" ht="7.5" customHeight="1" x14ac:dyDescent="0.25">
      <c r="A20" s="201"/>
      <c r="B20" s="201"/>
      <c r="C20" s="231"/>
      <c r="D20" s="201"/>
      <c r="E20" s="231"/>
      <c r="F20" s="201"/>
      <c r="G20" s="231"/>
      <c r="H20" s="201"/>
      <c r="I20" s="231"/>
      <c r="J20" s="201"/>
      <c r="K20" s="231"/>
      <c r="L20" s="201"/>
      <c r="M20" s="201"/>
      <c r="N20" s="201"/>
      <c r="O20" s="201"/>
      <c r="P20" s="201"/>
      <c r="Q20" s="201"/>
      <c r="R20" s="201"/>
      <c r="S20" s="201"/>
      <c r="T20" s="201"/>
      <c r="U20" s="201"/>
      <c r="V20" s="20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01"/>
    </row>
    <row r="21" spans="1:48" ht="12" customHeight="1" x14ac:dyDescent="0.25">
      <c r="A21" s="201"/>
      <c r="B21" s="201"/>
      <c r="C21" s="231"/>
      <c r="D21" s="201"/>
      <c r="E21" s="231"/>
      <c r="F21" s="201"/>
      <c r="G21" s="231"/>
      <c r="H21" s="201"/>
      <c r="I21" s="231"/>
      <c r="J21" s="201"/>
      <c r="K21" s="231"/>
      <c r="L21" s="201"/>
      <c r="M21" s="847" t="s">
        <v>219</v>
      </c>
      <c r="N21" s="841"/>
      <c r="O21" s="841"/>
      <c r="P21" s="841"/>
      <c r="Q21" s="841"/>
      <c r="R21" s="841"/>
      <c r="S21" s="841"/>
      <c r="T21" s="842"/>
      <c r="U21" s="201"/>
      <c r="V21" s="201"/>
      <c r="W21" s="840">
        <f>T77</f>
        <v>0</v>
      </c>
      <c r="X21" s="841"/>
      <c r="Y21" s="841"/>
      <c r="Z21" s="841"/>
      <c r="AA21" s="841"/>
      <c r="AB21" s="841"/>
      <c r="AC21" s="841"/>
      <c r="AD21" s="842"/>
      <c r="AE21" s="231"/>
      <c r="AF21" s="838" t="s">
        <v>860</v>
      </c>
      <c r="AG21" s="838"/>
      <c r="AH21" s="838"/>
      <c r="AI21" s="838"/>
      <c r="AJ21" s="838"/>
      <c r="AK21" s="838"/>
      <c r="AL21" s="838"/>
      <c r="AM21" s="838"/>
      <c r="AN21" s="838"/>
      <c r="AO21" s="838"/>
      <c r="AP21" s="839" t="str">
        <f>IF(ISERROR(W21/Objectifs!AB28),"remplir objectifs",W21/Objectifs!AB28)</f>
        <v>remplir objectifs</v>
      </c>
      <c r="AQ21" s="839"/>
      <c r="AR21" s="839"/>
      <c r="AS21" s="839"/>
      <c r="AT21" s="839"/>
      <c r="AU21" s="231"/>
      <c r="AV21" s="201"/>
    </row>
    <row r="22" spans="1:48" ht="12" customHeight="1" x14ac:dyDescent="0.25">
      <c r="A22" s="201"/>
      <c r="B22" s="201"/>
      <c r="C22" s="231"/>
      <c r="D22" s="201"/>
      <c r="E22" s="231"/>
      <c r="F22" s="201"/>
      <c r="G22" s="231"/>
      <c r="H22" s="201"/>
      <c r="I22" s="231"/>
      <c r="J22" s="201"/>
      <c r="K22" s="231"/>
      <c r="L22" s="201"/>
      <c r="M22" s="843"/>
      <c r="N22" s="844"/>
      <c r="O22" s="844"/>
      <c r="P22" s="844"/>
      <c r="Q22" s="844"/>
      <c r="R22" s="844"/>
      <c r="S22" s="844"/>
      <c r="T22" s="845"/>
      <c r="U22" s="201"/>
      <c r="V22" s="201"/>
      <c r="W22" s="843"/>
      <c r="X22" s="844"/>
      <c r="Y22" s="844"/>
      <c r="Z22" s="844"/>
      <c r="AA22" s="844"/>
      <c r="AB22" s="844"/>
      <c r="AC22" s="844"/>
      <c r="AD22" s="845"/>
      <c r="AE22" s="231"/>
      <c r="AF22" s="838"/>
      <c r="AG22" s="838"/>
      <c r="AH22" s="838"/>
      <c r="AI22" s="838"/>
      <c r="AJ22" s="838"/>
      <c r="AK22" s="838"/>
      <c r="AL22" s="838"/>
      <c r="AM22" s="838"/>
      <c r="AN22" s="838"/>
      <c r="AO22" s="838"/>
      <c r="AP22" s="839"/>
      <c r="AQ22" s="839"/>
      <c r="AR22" s="839"/>
      <c r="AS22" s="839"/>
      <c r="AT22" s="839"/>
      <c r="AU22" s="231"/>
      <c r="AV22" s="201"/>
    </row>
    <row r="23" spans="1:48" ht="7.5" customHeight="1" x14ac:dyDescent="0.25">
      <c r="A23" s="201"/>
      <c r="B23" s="201"/>
      <c r="C23" s="231"/>
      <c r="D23" s="201"/>
      <c r="E23" s="231"/>
      <c r="F23" s="201"/>
      <c r="G23" s="231"/>
      <c r="H23" s="201"/>
      <c r="I23" s="231"/>
      <c r="J23" s="201"/>
      <c r="K23" s="231"/>
      <c r="L23" s="201"/>
      <c r="M23" s="201"/>
      <c r="N23" s="201"/>
      <c r="O23" s="201"/>
      <c r="P23" s="201"/>
      <c r="Q23" s="201"/>
      <c r="R23" s="201"/>
      <c r="S23" s="201"/>
      <c r="T23" s="201"/>
      <c r="U23" s="201"/>
      <c r="V23" s="201"/>
      <c r="W23" s="201"/>
      <c r="X23" s="201"/>
      <c r="Y23" s="201"/>
      <c r="Z23" s="201"/>
      <c r="AA23" s="201"/>
      <c r="AB23" s="201"/>
      <c r="AC23" s="201"/>
      <c r="AD23" s="201"/>
      <c r="AE23" s="231"/>
      <c r="AF23" s="231"/>
      <c r="AG23" s="231"/>
      <c r="AH23" s="201"/>
      <c r="AI23" s="201"/>
      <c r="AJ23" s="231"/>
      <c r="AK23" s="231"/>
      <c r="AL23" s="231"/>
      <c r="AM23" s="231"/>
      <c r="AN23" s="231"/>
      <c r="AO23" s="231"/>
      <c r="AP23" s="231"/>
      <c r="AQ23" s="231"/>
      <c r="AR23" s="231"/>
      <c r="AS23" s="231"/>
      <c r="AT23" s="231"/>
      <c r="AU23" s="231"/>
      <c r="AV23" s="201"/>
    </row>
    <row r="24" spans="1:48" ht="12" customHeight="1" x14ac:dyDescent="0.25">
      <c r="A24" s="201"/>
      <c r="B24" s="201"/>
      <c r="C24" s="231"/>
      <c r="D24" s="201"/>
      <c r="E24" s="231"/>
      <c r="F24" s="201"/>
      <c r="G24" s="231"/>
      <c r="H24" s="20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01"/>
    </row>
    <row r="25" spans="1:48" ht="12" customHeight="1" x14ac:dyDescent="0.25">
      <c r="A25" s="201"/>
      <c r="B25" s="201"/>
      <c r="C25" s="231"/>
      <c r="D25" s="201"/>
      <c r="E25" s="231"/>
      <c r="F25" s="201"/>
      <c r="G25" s="231"/>
      <c r="H25" s="201"/>
      <c r="I25" s="231"/>
      <c r="J25" s="201"/>
      <c r="K25" s="231"/>
      <c r="L25" s="201"/>
      <c r="M25" s="761" t="str">
        <f>Z51</f>
        <v>Subvention demandée</v>
      </c>
      <c r="N25" s="762"/>
      <c r="O25" s="762"/>
      <c r="P25" s="762"/>
      <c r="Q25" s="762"/>
      <c r="R25" s="762"/>
      <c r="S25" s="762"/>
      <c r="T25" s="763"/>
      <c r="U25" s="201"/>
      <c r="V25" s="201"/>
      <c r="W25" s="846">
        <f>AO51</f>
        <v>0</v>
      </c>
      <c r="X25" s="762"/>
      <c r="Y25" s="762"/>
      <c r="Z25" s="762"/>
      <c r="AA25" s="762"/>
      <c r="AB25" s="762"/>
      <c r="AC25" s="762"/>
      <c r="AD25" s="763"/>
      <c r="AE25" s="231"/>
      <c r="AF25" s="825" t="e">
        <f>W25/$W$21</f>
        <v>#DIV/0!</v>
      </c>
      <c r="AG25" s="826"/>
      <c r="AH25" s="826"/>
      <c r="AI25" s="827"/>
      <c r="AJ25" s="231"/>
      <c r="AK25" s="231"/>
      <c r="AL25" s="231"/>
      <c r="AM25" s="231"/>
      <c r="AN25" s="231"/>
      <c r="AO25" s="231"/>
      <c r="AP25" s="231"/>
      <c r="AQ25" s="231"/>
      <c r="AR25" s="231"/>
      <c r="AS25" s="231"/>
      <c r="AT25" s="231"/>
      <c r="AU25" s="231"/>
      <c r="AV25" s="201"/>
    </row>
    <row r="26" spans="1:48" ht="7.5" customHeight="1" x14ac:dyDescent="0.25">
      <c r="A26" s="201"/>
      <c r="B26" s="201"/>
      <c r="C26" s="231"/>
      <c r="D26" s="201"/>
      <c r="E26" s="231"/>
      <c r="F26" s="201"/>
      <c r="G26" s="231"/>
      <c r="H26" s="201"/>
      <c r="I26" s="231"/>
      <c r="J26" s="201"/>
      <c r="K26" s="231"/>
      <c r="L26" s="201"/>
      <c r="M26" s="764"/>
      <c r="N26" s="765"/>
      <c r="O26" s="765"/>
      <c r="P26" s="765"/>
      <c r="Q26" s="765"/>
      <c r="R26" s="765"/>
      <c r="S26" s="765"/>
      <c r="T26" s="766"/>
      <c r="U26" s="201"/>
      <c r="V26" s="201"/>
      <c r="W26" s="764"/>
      <c r="X26" s="765"/>
      <c r="Y26" s="765"/>
      <c r="Z26" s="765"/>
      <c r="AA26" s="765"/>
      <c r="AB26" s="765"/>
      <c r="AC26" s="765"/>
      <c r="AD26" s="766"/>
      <c r="AE26" s="231"/>
      <c r="AF26" s="828"/>
      <c r="AG26" s="829"/>
      <c r="AH26" s="829"/>
      <c r="AI26" s="830"/>
      <c r="AJ26" s="231"/>
      <c r="AK26" s="231"/>
      <c r="AL26" s="231"/>
      <c r="AM26" s="231"/>
      <c r="AN26" s="231"/>
      <c r="AO26" s="231"/>
      <c r="AP26" s="231"/>
      <c r="AQ26" s="231"/>
      <c r="AR26" s="231"/>
      <c r="AS26" s="231"/>
      <c r="AT26" s="231"/>
      <c r="AU26" s="231"/>
      <c r="AV26" s="201"/>
    </row>
    <row r="27" spans="1:48" ht="12" customHeight="1" x14ac:dyDescent="0.25">
      <c r="A27" s="201"/>
      <c r="B27" s="201"/>
      <c r="C27" s="231"/>
      <c r="D27" s="201"/>
      <c r="E27" s="231"/>
      <c r="F27" s="201"/>
      <c r="G27" s="231"/>
      <c r="H27" s="201"/>
      <c r="I27" s="231"/>
      <c r="J27" s="201"/>
      <c r="K27" s="231"/>
      <c r="L27" s="201"/>
      <c r="M27" s="231"/>
      <c r="N27" s="231"/>
      <c r="O27" s="231"/>
      <c r="P27" s="231"/>
      <c r="Q27" s="231"/>
      <c r="R27" s="231"/>
      <c r="S27" s="231"/>
      <c r="T27" s="231"/>
      <c r="U27" s="201"/>
      <c r="V27" s="201"/>
      <c r="W27" s="231"/>
      <c r="X27" s="231"/>
      <c r="Y27" s="231"/>
      <c r="Z27" s="231"/>
      <c r="AA27" s="231"/>
      <c r="AB27" s="231"/>
      <c r="AC27" s="231"/>
      <c r="AD27" s="231"/>
      <c r="AE27" s="231"/>
      <c r="AF27" s="232"/>
      <c r="AG27" s="232"/>
      <c r="AH27" s="232"/>
      <c r="AI27" s="232"/>
      <c r="AJ27" s="231"/>
      <c r="AK27" s="231"/>
      <c r="AL27" s="231"/>
      <c r="AM27" s="231"/>
      <c r="AN27" s="231"/>
      <c r="AO27" s="231"/>
      <c r="AP27" s="231"/>
      <c r="AQ27" s="231"/>
      <c r="AR27" s="231"/>
      <c r="AS27" s="231"/>
      <c r="AT27" s="231"/>
      <c r="AU27" s="231"/>
      <c r="AV27" s="201"/>
    </row>
    <row r="28" spans="1:48" ht="12" customHeight="1" x14ac:dyDescent="0.25">
      <c r="A28" s="201"/>
      <c r="B28" s="201"/>
      <c r="C28" s="231"/>
      <c r="D28" s="201"/>
      <c r="E28" s="231"/>
      <c r="F28" s="201"/>
      <c r="G28" s="231"/>
      <c r="H28" s="201"/>
      <c r="I28" s="231"/>
      <c r="J28" s="201"/>
      <c r="K28" s="231"/>
      <c r="L28" s="201"/>
      <c r="M28" s="714" t="s">
        <v>220</v>
      </c>
      <c r="N28" s="715"/>
      <c r="O28" s="715"/>
      <c r="P28" s="715"/>
      <c r="Q28" s="715"/>
      <c r="R28" s="715"/>
      <c r="S28" s="715"/>
      <c r="T28" s="716"/>
      <c r="U28" s="201"/>
      <c r="V28" s="201"/>
      <c r="W28" s="736">
        <f>SUM(AO53:AR72)</f>
        <v>0</v>
      </c>
      <c r="X28" s="715"/>
      <c r="Y28" s="715"/>
      <c r="Z28" s="715"/>
      <c r="AA28" s="715"/>
      <c r="AB28" s="715"/>
      <c r="AC28" s="715"/>
      <c r="AD28" s="716"/>
      <c r="AE28" s="231"/>
      <c r="AF28" s="831" t="e">
        <f>W28/$W$21</f>
        <v>#DIV/0!</v>
      </c>
      <c r="AG28" s="832"/>
      <c r="AH28" s="832"/>
      <c r="AI28" s="833"/>
      <c r="AJ28" s="231"/>
      <c r="AK28" s="231"/>
      <c r="AL28" s="231"/>
      <c r="AM28" s="231"/>
      <c r="AN28" s="231"/>
      <c r="AO28" s="231"/>
      <c r="AP28" s="231"/>
      <c r="AQ28" s="231"/>
      <c r="AR28" s="231"/>
      <c r="AS28" s="231"/>
      <c r="AT28" s="231"/>
      <c r="AU28" s="231"/>
      <c r="AV28" s="201"/>
    </row>
    <row r="29" spans="1:48" ht="7.5" customHeight="1" x14ac:dyDescent="0.25">
      <c r="A29" s="201"/>
      <c r="B29" s="201"/>
      <c r="C29" s="231"/>
      <c r="D29" s="201"/>
      <c r="E29" s="231"/>
      <c r="F29" s="201"/>
      <c r="G29" s="231"/>
      <c r="H29" s="201"/>
      <c r="I29" s="231"/>
      <c r="J29" s="201"/>
      <c r="K29" s="231"/>
      <c r="L29" s="201"/>
      <c r="M29" s="717"/>
      <c r="N29" s="718"/>
      <c r="O29" s="718"/>
      <c r="P29" s="718"/>
      <c r="Q29" s="718"/>
      <c r="R29" s="718"/>
      <c r="S29" s="718"/>
      <c r="T29" s="719"/>
      <c r="U29" s="201"/>
      <c r="V29" s="201"/>
      <c r="W29" s="717"/>
      <c r="X29" s="718"/>
      <c r="Y29" s="718"/>
      <c r="Z29" s="718"/>
      <c r="AA29" s="718"/>
      <c r="AB29" s="718"/>
      <c r="AC29" s="718"/>
      <c r="AD29" s="719"/>
      <c r="AE29" s="231"/>
      <c r="AF29" s="834"/>
      <c r="AG29" s="835"/>
      <c r="AH29" s="835"/>
      <c r="AI29" s="836"/>
      <c r="AJ29" s="231"/>
      <c r="AK29" s="231"/>
      <c r="AL29" s="231"/>
      <c r="AM29" s="231"/>
      <c r="AN29" s="231"/>
      <c r="AO29" s="231"/>
      <c r="AP29" s="231"/>
      <c r="AQ29" s="231"/>
      <c r="AR29" s="231"/>
      <c r="AS29" s="231"/>
      <c r="AT29" s="231"/>
      <c r="AU29" s="231"/>
      <c r="AV29" s="201"/>
    </row>
    <row r="30" spans="1:48" ht="12" customHeight="1" x14ac:dyDescent="0.25">
      <c r="A30" s="201"/>
      <c r="B30" s="201"/>
      <c r="C30" s="231"/>
      <c r="D30" s="201"/>
      <c r="E30" s="231"/>
      <c r="F30" s="201"/>
      <c r="G30" s="231"/>
      <c r="H30" s="201"/>
      <c r="I30" s="231"/>
      <c r="J30" s="201"/>
      <c r="K30" s="231"/>
      <c r="L30" s="201"/>
      <c r="M30" s="233"/>
      <c r="N30" s="233"/>
      <c r="O30" s="233"/>
      <c r="P30" s="233"/>
      <c r="Q30" s="233"/>
      <c r="R30" s="233"/>
      <c r="S30" s="233"/>
      <c r="T30" s="233"/>
      <c r="U30" s="201"/>
      <c r="V30" s="201"/>
      <c r="W30" s="233"/>
      <c r="X30" s="233"/>
      <c r="Y30" s="233"/>
      <c r="Z30" s="233"/>
      <c r="AA30" s="233"/>
      <c r="AB30" s="233"/>
      <c r="AC30" s="233"/>
      <c r="AD30" s="233"/>
      <c r="AE30" s="231"/>
      <c r="AF30" s="232"/>
      <c r="AG30" s="232"/>
      <c r="AH30" s="232"/>
      <c r="AI30" s="232"/>
      <c r="AJ30" s="231"/>
      <c r="AK30" s="231"/>
      <c r="AL30" s="231"/>
      <c r="AM30" s="231"/>
      <c r="AN30" s="231"/>
      <c r="AO30" s="231"/>
      <c r="AP30" s="231"/>
      <c r="AQ30" s="231"/>
      <c r="AR30" s="231"/>
      <c r="AS30" s="231"/>
      <c r="AT30" s="231"/>
      <c r="AU30" s="231"/>
      <c r="AV30" s="201"/>
    </row>
    <row r="31" spans="1:48" ht="12" customHeight="1" x14ac:dyDescent="0.25">
      <c r="A31" s="201"/>
      <c r="B31" s="201"/>
      <c r="C31" s="231"/>
      <c r="D31" s="201"/>
      <c r="E31" s="231"/>
      <c r="F31" s="201"/>
      <c r="G31" s="231"/>
      <c r="H31" s="201"/>
      <c r="I31" s="231"/>
      <c r="J31" s="234"/>
      <c r="K31" s="235"/>
      <c r="L31" s="234"/>
      <c r="M31" s="720" t="s">
        <v>221</v>
      </c>
      <c r="N31" s="720"/>
      <c r="O31" s="720"/>
      <c r="P31" s="720"/>
      <c r="Q31" s="720"/>
      <c r="R31" s="720"/>
      <c r="S31" s="720"/>
      <c r="T31" s="720"/>
      <c r="U31" s="234"/>
      <c r="V31" s="234"/>
      <c r="W31" s="851" t="str">
        <f>AO73</f>
        <v>Gratuité demandée</v>
      </c>
      <c r="X31" s="720"/>
      <c r="Y31" s="720"/>
      <c r="Z31" s="720"/>
      <c r="AA31" s="720"/>
      <c r="AB31" s="720"/>
      <c r="AC31" s="720"/>
      <c r="AD31" s="720"/>
      <c r="AE31" s="235"/>
      <c r="AF31" s="837" t="e">
        <f>W31/$W$21</f>
        <v>#VALUE!</v>
      </c>
      <c r="AG31" s="837"/>
      <c r="AH31" s="837"/>
      <c r="AI31" s="837"/>
      <c r="AJ31" s="235"/>
      <c r="AK31" s="235"/>
      <c r="AL31" s="235"/>
      <c r="AM31" s="231"/>
      <c r="AN31" s="231"/>
      <c r="AO31" s="231"/>
      <c r="AP31" s="231"/>
      <c r="AQ31" s="231"/>
      <c r="AR31" s="231"/>
      <c r="AS31" s="231"/>
      <c r="AT31" s="231"/>
      <c r="AU31" s="231"/>
      <c r="AV31" s="201"/>
    </row>
    <row r="32" spans="1:48" ht="7.5" customHeight="1" x14ac:dyDescent="0.25">
      <c r="A32" s="201"/>
      <c r="B32" s="201"/>
      <c r="C32" s="231"/>
      <c r="D32" s="201"/>
      <c r="E32" s="231"/>
      <c r="F32" s="201"/>
      <c r="G32" s="231"/>
      <c r="H32" s="201"/>
      <c r="I32" s="231"/>
      <c r="J32" s="234"/>
      <c r="K32" s="235"/>
      <c r="L32" s="234"/>
      <c r="M32" s="720"/>
      <c r="N32" s="720"/>
      <c r="O32" s="720"/>
      <c r="P32" s="720"/>
      <c r="Q32" s="720"/>
      <c r="R32" s="720"/>
      <c r="S32" s="720"/>
      <c r="T32" s="720"/>
      <c r="U32" s="234"/>
      <c r="V32" s="234"/>
      <c r="W32" s="720"/>
      <c r="X32" s="720"/>
      <c r="Y32" s="720"/>
      <c r="Z32" s="720"/>
      <c r="AA32" s="720"/>
      <c r="AB32" s="720"/>
      <c r="AC32" s="720"/>
      <c r="AD32" s="720"/>
      <c r="AE32" s="235"/>
      <c r="AF32" s="837"/>
      <c r="AG32" s="837"/>
      <c r="AH32" s="837"/>
      <c r="AI32" s="837"/>
      <c r="AJ32" s="235"/>
      <c r="AK32" s="235"/>
      <c r="AL32" s="235"/>
      <c r="AM32" s="231"/>
      <c r="AN32" s="231"/>
      <c r="AO32" s="231"/>
      <c r="AP32" s="231"/>
      <c r="AQ32" s="231"/>
      <c r="AR32" s="231"/>
      <c r="AS32" s="231"/>
      <c r="AT32" s="231"/>
      <c r="AU32" s="231"/>
      <c r="AV32" s="201"/>
    </row>
    <row r="33" spans="1:653" ht="12" customHeight="1" x14ac:dyDescent="0.25">
      <c r="A33" s="201"/>
      <c r="B33" s="201"/>
      <c r="C33" s="231"/>
      <c r="D33" s="201"/>
      <c r="E33" s="231"/>
      <c r="F33" s="201"/>
      <c r="G33" s="231"/>
      <c r="H33" s="201"/>
      <c r="I33" s="231"/>
      <c r="J33" s="201"/>
      <c r="K33" s="231"/>
      <c r="L33" s="201"/>
      <c r="M33" s="233"/>
      <c r="N33" s="233"/>
      <c r="O33" s="233"/>
      <c r="P33" s="233"/>
      <c r="Q33" s="233"/>
      <c r="R33" s="233"/>
      <c r="S33" s="233"/>
      <c r="T33" s="233"/>
      <c r="U33" s="201"/>
      <c r="V33" s="201"/>
      <c r="W33" s="233"/>
      <c r="X33" s="233"/>
      <c r="Y33" s="233"/>
      <c r="Z33" s="233"/>
      <c r="AA33" s="233"/>
      <c r="AB33" s="233"/>
      <c r="AC33" s="233"/>
      <c r="AD33" s="233"/>
      <c r="AE33" s="231"/>
      <c r="AF33" s="232"/>
      <c r="AG33" s="232"/>
      <c r="AH33" s="232"/>
      <c r="AI33" s="232"/>
      <c r="AJ33" s="231"/>
      <c r="AK33" s="231"/>
      <c r="AL33" s="231"/>
      <c r="AM33" s="231"/>
      <c r="AN33" s="231"/>
      <c r="AO33" s="231"/>
      <c r="AP33" s="231"/>
      <c r="AQ33" s="231"/>
      <c r="AR33" s="231"/>
      <c r="AS33" s="231"/>
      <c r="AT33" s="231"/>
      <c r="AU33" s="231"/>
      <c r="AV33" s="201"/>
    </row>
    <row r="34" spans="1:653" ht="12" customHeight="1" x14ac:dyDescent="0.25">
      <c r="A34" s="201"/>
      <c r="B34" s="201"/>
      <c r="C34" s="231"/>
      <c r="D34" s="201"/>
      <c r="E34" s="231"/>
      <c r="F34" s="201"/>
      <c r="G34" s="231"/>
      <c r="H34" s="201"/>
      <c r="I34" s="231"/>
      <c r="J34" s="201"/>
      <c r="K34" s="231"/>
      <c r="L34" s="201"/>
      <c r="M34" s="714" t="s">
        <v>222</v>
      </c>
      <c r="N34" s="715"/>
      <c r="O34" s="715"/>
      <c r="P34" s="715"/>
      <c r="Q34" s="715"/>
      <c r="R34" s="715"/>
      <c r="S34" s="715"/>
      <c r="T34" s="716"/>
      <c r="U34" s="201"/>
      <c r="V34" s="201"/>
      <c r="W34" s="736">
        <f>AO75</f>
        <v>0</v>
      </c>
      <c r="X34" s="715"/>
      <c r="Y34" s="715"/>
      <c r="Z34" s="715"/>
      <c r="AA34" s="715"/>
      <c r="AB34" s="715"/>
      <c r="AC34" s="715"/>
      <c r="AD34" s="716"/>
      <c r="AE34" s="231"/>
      <c r="AF34" s="831" t="e">
        <f>W34/$W$21</f>
        <v>#DIV/0!</v>
      </c>
      <c r="AG34" s="832"/>
      <c r="AH34" s="832"/>
      <c r="AI34" s="833"/>
      <c r="AJ34" s="231"/>
      <c r="AK34" s="231"/>
      <c r="AL34" s="231"/>
      <c r="AM34" s="231"/>
      <c r="AN34" s="231"/>
      <c r="AO34" s="231"/>
      <c r="AP34" s="231"/>
      <c r="AQ34" s="231"/>
      <c r="AR34" s="231"/>
      <c r="AS34" s="231"/>
      <c r="AT34" s="231"/>
      <c r="AU34" s="231"/>
      <c r="AV34" s="201"/>
    </row>
    <row r="35" spans="1:653" ht="12" customHeight="1" x14ac:dyDescent="0.25">
      <c r="A35" s="201"/>
      <c r="B35" s="201"/>
      <c r="C35" s="236"/>
      <c r="D35" s="236"/>
      <c r="E35" s="236"/>
      <c r="F35" s="236"/>
      <c r="G35" s="236"/>
      <c r="H35" s="236"/>
      <c r="I35" s="236"/>
      <c r="J35" s="236"/>
      <c r="K35" s="236"/>
      <c r="L35" s="236"/>
      <c r="M35" s="717"/>
      <c r="N35" s="718"/>
      <c r="O35" s="718"/>
      <c r="P35" s="718"/>
      <c r="Q35" s="718"/>
      <c r="R35" s="718"/>
      <c r="S35" s="718"/>
      <c r="T35" s="719"/>
      <c r="U35" s="201"/>
      <c r="V35" s="201"/>
      <c r="W35" s="717"/>
      <c r="X35" s="718"/>
      <c r="Y35" s="718"/>
      <c r="Z35" s="718"/>
      <c r="AA35" s="718"/>
      <c r="AB35" s="718"/>
      <c r="AC35" s="718"/>
      <c r="AD35" s="719"/>
      <c r="AE35" s="231"/>
      <c r="AF35" s="834"/>
      <c r="AG35" s="835"/>
      <c r="AH35" s="835"/>
      <c r="AI35" s="836"/>
      <c r="AJ35" s="231"/>
      <c r="AK35" s="231"/>
      <c r="AL35" s="231"/>
      <c r="AM35" s="231"/>
      <c r="AN35" s="231"/>
      <c r="AO35" s="231"/>
      <c r="AP35" s="231"/>
      <c r="AQ35" s="231"/>
      <c r="AR35" s="231"/>
      <c r="AS35" s="231"/>
      <c r="AT35" s="231"/>
      <c r="AU35" s="231"/>
      <c r="AV35" s="201"/>
    </row>
    <row r="36" spans="1:653" ht="12" customHeight="1" x14ac:dyDescent="0.25">
      <c r="A36" s="201"/>
      <c r="B36" s="201"/>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1"/>
      <c r="AK36" s="231"/>
      <c r="AL36" s="231"/>
      <c r="AM36" s="231"/>
      <c r="AN36" s="231"/>
      <c r="AO36" s="231"/>
      <c r="AP36" s="231"/>
      <c r="AQ36" s="231"/>
      <c r="AR36" s="231"/>
      <c r="AS36" s="231"/>
      <c r="AT36" s="231"/>
      <c r="AU36" s="231"/>
      <c r="AV36" s="201"/>
    </row>
    <row r="37" spans="1:653" ht="12" customHeight="1" x14ac:dyDescent="0.25">
      <c r="A37" s="201"/>
      <c r="B37" s="201"/>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1"/>
      <c r="AK37" s="231"/>
      <c r="AL37" s="231"/>
      <c r="AM37" s="231"/>
      <c r="AN37" s="231"/>
      <c r="AO37" s="231"/>
      <c r="AP37" s="231"/>
      <c r="AQ37" s="231"/>
      <c r="AR37" s="231"/>
      <c r="AS37" s="231"/>
      <c r="AT37" s="231"/>
      <c r="AU37" s="231"/>
      <c r="AV37" s="201"/>
    </row>
    <row r="38" spans="1:653" ht="12" customHeight="1" x14ac:dyDescent="0.25">
      <c r="A38" s="721" t="s">
        <v>223</v>
      </c>
      <c r="B38" s="721"/>
      <c r="C38" s="721"/>
      <c r="D38" s="721"/>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1"/>
      <c r="AQ38" s="721"/>
      <c r="AR38" s="721"/>
      <c r="AS38" s="721"/>
      <c r="AT38" s="721"/>
      <c r="AU38" s="721"/>
      <c r="AV38" s="721"/>
    </row>
    <row r="39" spans="1:653" ht="12" customHeight="1" thickBot="1" x14ac:dyDescent="0.3">
      <c r="A39" s="550"/>
      <c r="B39" s="550"/>
      <c r="C39" s="550"/>
      <c r="D39" s="550"/>
      <c r="E39" s="550"/>
      <c r="F39" s="550"/>
      <c r="G39" s="550"/>
      <c r="H39" s="550"/>
      <c r="I39" s="550"/>
      <c r="J39" s="550"/>
      <c r="K39" s="550"/>
      <c r="L39" s="550"/>
      <c r="M39" s="550"/>
      <c r="N39" s="550"/>
      <c r="O39" s="550"/>
      <c r="P39" s="55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row>
    <row r="40" spans="1:653" ht="12" customHeight="1" thickTop="1" x14ac:dyDescent="0.25">
      <c r="A40" s="529"/>
      <c r="B40" s="529"/>
      <c r="C40" s="529"/>
      <c r="D40" s="513">
        <f>D1</f>
        <v>0</v>
      </c>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728" t="s">
        <v>242</v>
      </c>
      <c r="AO40" s="729"/>
      <c r="AP40" s="729"/>
      <c r="AQ40" s="729"/>
      <c r="AR40" s="729"/>
      <c r="AS40" s="729"/>
      <c r="AT40" s="729"/>
      <c r="AU40" s="729"/>
      <c r="AV40" s="730"/>
    </row>
    <row r="41" spans="1:653" ht="12" customHeight="1" x14ac:dyDescent="0.25">
      <c r="A41" s="529"/>
      <c r="B41" s="529"/>
      <c r="C41" s="529"/>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731"/>
      <c r="AO41" s="518"/>
      <c r="AP41" s="518"/>
      <c r="AQ41" s="518"/>
      <c r="AR41" s="518"/>
      <c r="AS41" s="518"/>
      <c r="AT41" s="518"/>
      <c r="AU41" s="518"/>
      <c r="AV41" s="732"/>
    </row>
    <row r="42" spans="1:653" ht="12" customHeight="1" thickBot="1" x14ac:dyDescent="0.3">
      <c r="A42" s="529"/>
      <c r="B42" s="529"/>
      <c r="C42" s="529"/>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733"/>
      <c r="AO42" s="734"/>
      <c r="AP42" s="734"/>
      <c r="AQ42" s="734"/>
      <c r="AR42" s="734"/>
      <c r="AS42" s="734"/>
      <c r="AT42" s="734"/>
      <c r="AU42" s="734"/>
      <c r="AV42" s="735"/>
    </row>
    <row r="43" spans="1:653" ht="16.5" customHeight="1" thickTop="1" x14ac:dyDescent="0.25">
      <c r="A43" s="201"/>
      <c r="B43" s="722" t="s">
        <v>781</v>
      </c>
      <c r="C43" s="723"/>
      <c r="D43" s="723"/>
      <c r="E43" s="723"/>
      <c r="F43" s="723"/>
      <c r="G43" s="723"/>
      <c r="H43" s="723"/>
      <c r="I43" s="723"/>
      <c r="J43" s="723"/>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4"/>
      <c r="AV43" s="203"/>
      <c r="AW43" s="237"/>
      <c r="AX43" s="237"/>
      <c r="AY43" s="237"/>
      <c r="AZ43" s="237"/>
      <c r="BA43" s="237"/>
      <c r="BB43" s="237"/>
      <c r="BC43" s="237"/>
      <c r="BD43" s="237"/>
      <c r="BE43" s="237"/>
    </row>
    <row r="44" spans="1:653" ht="16.5" customHeight="1" thickBot="1" x14ac:dyDescent="0.3">
      <c r="A44" s="201"/>
      <c r="B44" s="725"/>
      <c r="C44" s="726"/>
      <c r="D44" s="726"/>
      <c r="E44" s="726"/>
      <c r="F44" s="726"/>
      <c r="G44" s="726"/>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7"/>
      <c r="AV44" s="203"/>
      <c r="AW44" s="237"/>
      <c r="AX44" s="237"/>
      <c r="AY44" s="237"/>
      <c r="AZ44" s="237"/>
      <c r="BA44" s="237"/>
      <c r="BB44" s="237"/>
      <c r="BC44" s="237"/>
      <c r="BD44" s="237"/>
      <c r="BE44" s="237"/>
    </row>
    <row r="45" spans="1:653" ht="12" customHeight="1" x14ac:dyDescent="0.25">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row>
    <row r="46" spans="1:653" s="205" customFormat="1" ht="12" customHeight="1" x14ac:dyDescent="0.25">
      <c r="B46" s="708" t="s">
        <v>131</v>
      </c>
      <c r="C46" s="709"/>
      <c r="D46" s="709"/>
      <c r="E46" s="709"/>
      <c r="F46" s="709"/>
      <c r="G46" s="709"/>
      <c r="H46" s="709"/>
      <c r="I46" s="709"/>
      <c r="J46" s="709"/>
      <c r="K46" s="709"/>
      <c r="L46" s="709"/>
      <c r="M46" s="709"/>
      <c r="N46" s="709"/>
      <c r="O46" s="709"/>
      <c r="P46" s="709"/>
      <c r="Q46" s="709"/>
      <c r="R46" s="709"/>
      <c r="S46" s="709"/>
      <c r="T46" s="709"/>
      <c r="U46" s="709"/>
      <c r="V46" s="709"/>
      <c r="W46" s="710"/>
      <c r="Z46" s="708" t="s">
        <v>226</v>
      </c>
      <c r="AA46" s="709"/>
      <c r="AB46" s="709"/>
      <c r="AC46" s="709"/>
      <c r="AD46" s="709"/>
      <c r="AE46" s="709"/>
      <c r="AF46" s="709"/>
      <c r="AG46" s="709"/>
      <c r="AH46" s="709"/>
      <c r="AI46" s="709"/>
      <c r="AJ46" s="709"/>
      <c r="AK46" s="709"/>
      <c r="AL46" s="709"/>
      <c r="AM46" s="709"/>
      <c r="AN46" s="709"/>
      <c r="AO46" s="709"/>
      <c r="AP46" s="709"/>
      <c r="AQ46" s="709"/>
      <c r="AR46" s="709"/>
      <c r="AS46" s="709"/>
      <c r="AT46" s="709"/>
      <c r="AU46" s="710"/>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c r="FN46" s="238"/>
      <c r="FO46" s="238"/>
      <c r="FP46" s="238"/>
      <c r="FQ46" s="238"/>
      <c r="FR46" s="238"/>
      <c r="FS46" s="238"/>
      <c r="FT46" s="238"/>
      <c r="FU46" s="238"/>
      <c r="FV46" s="238"/>
      <c r="FW46" s="238"/>
      <c r="FX46" s="238"/>
      <c r="FY46" s="238"/>
      <c r="FZ46" s="238"/>
      <c r="GA46" s="238"/>
      <c r="GB46" s="238"/>
      <c r="GC46" s="238"/>
      <c r="GD46" s="238"/>
      <c r="GE46" s="238"/>
      <c r="GF46" s="238"/>
      <c r="GG46" s="238"/>
      <c r="GH46" s="238"/>
      <c r="GI46" s="238"/>
      <c r="GJ46" s="238"/>
      <c r="GK46" s="238"/>
      <c r="GL46" s="238"/>
      <c r="GM46" s="238"/>
      <c r="GN46" s="238"/>
      <c r="GO46" s="238"/>
      <c r="GP46" s="238"/>
      <c r="GQ46" s="238"/>
      <c r="GR46" s="238"/>
      <c r="GS46" s="238"/>
      <c r="GT46" s="238"/>
      <c r="GU46" s="238"/>
      <c r="GV46" s="238"/>
      <c r="GW46" s="238"/>
      <c r="GX46" s="238"/>
      <c r="GY46" s="238"/>
      <c r="GZ46" s="238"/>
      <c r="HA46" s="238"/>
      <c r="HB46" s="238"/>
      <c r="HC46" s="238"/>
      <c r="HD46" s="238"/>
      <c r="HE46" s="238"/>
      <c r="HF46" s="238"/>
      <c r="HG46" s="238"/>
      <c r="HH46" s="238"/>
      <c r="HI46" s="238"/>
      <c r="HJ46" s="238"/>
      <c r="HK46" s="238"/>
      <c r="HL46" s="238"/>
      <c r="HM46" s="238"/>
      <c r="HN46" s="238"/>
      <c r="HO46" s="238"/>
      <c r="HP46" s="238"/>
      <c r="HQ46" s="238"/>
      <c r="HR46" s="238"/>
      <c r="HS46" s="238"/>
      <c r="HT46" s="238"/>
      <c r="HU46" s="238"/>
      <c r="HV46" s="238"/>
      <c r="HW46" s="238"/>
      <c r="HX46" s="238"/>
      <c r="HY46" s="238"/>
      <c r="HZ46" s="238"/>
      <c r="IA46" s="238"/>
      <c r="IB46" s="238"/>
      <c r="IC46" s="238"/>
      <c r="ID46" s="238"/>
      <c r="IE46" s="238"/>
      <c r="IF46" s="238"/>
      <c r="IG46" s="238"/>
      <c r="IH46" s="238"/>
      <c r="II46" s="238"/>
      <c r="IJ46" s="238"/>
      <c r="IK46" s="238"/>
      <c r="IL46" s="238"/>
      <c r="IM46" s="238"/>
      <c r="IN46" s="238"/>
      <c r="IO46" s="238"/>
      <c r="IP46" s="238"/>
      <c r="IQ46" s="238"/>
      <c r="IR46" s="238"/>
      <c r="IS46" s="238"/>
      <c r="IT46" s="238"/>
      <c r="IU46" s="238"/>
      <c r="IV46" s="238"/>
      <c r="IW46" s="238"/>
      <c r="IX46" s="238"/>
      <c r="IY46" s="238"/>
      <c r="IZ46" s="238"/>
      <c r="JA46" s="238"/>
      <c r="JB46" s="238"/>
      <c r="JC46" s="238"/>
      <c r="JD46" s="238"/>
      <c r="JE46" s="238"/>
      <c r="JF46" s="238"/>
      <c r="JG46" s="238"/>
      <c r="JH46" s="238"/>
      <c r="JI46" s="238"/>
      <c r="JJ46" s="238"/>
      <c r="JK46" s="238"/>
      <c r="JL46" s="238"/>
      <c r="JM46" s="238"/>
      <c r="JN46" s="238"/>
      <c r="JO46" s="238"/>
      <c r="JP46" s="238"/>
      <c r="JQ46" s="238"/>
      <c r="JR46" s="238"/>
      <c r="JS46" s="238"/>
      <c r="JT46" s="238"/>
      <c r="JU46" s="238"/>
      <c r="JV46" s="238"/>
      <c r="JW46" s="238"/>
      <c r="JX46" s="238"/>
      <c r="JY46" s="238"/>
      <c r="JZ46" s="238"/>
      <c r="KA46" s="238"/>
      <c r="KB46" s="238"/>
      <c r="KC46" s="238"/>
      <c r="KD46" s="238"/>
      <c r="KE46" s="238"/>
      <c r="KF46" s="238"/>
      <c r="KG46" s="238"/>
      <c r="KH46" s="238"/>
      <c r="KI46" s="238"/>
      <c r="KJ46" s="238"/>
      <c r="KK46" s="238"/>
      <c r="KL46" s="238"/>
      <c r="KM46" s="238"/>
      <c r="KN46" s="238"/>
      <c r="KO46" s="238"/>
      <c r="KP46" s="238"/>
      <c r="KQ46" s="238"/>
      <c r="KR46" s="238"/>
      <c r="KS46" s="238"/>
      <c r="KT46" s="238"/>
      <c r="KU46" s="238"/>
      <c r="KV46" s="238"/>
      <c r="KW46" s="238"/>
      <c r="KX46" s="238"/>
      <c r="KY46" s="238"/>
      <c r="KZ46" s="238"/>
      <c r="LA46" s="238"/>
      <c r="LB46" s="238"/>
      <c r="LC46" s="238"/>
      <c r="LD46" s="238"/>
      <c r="LE46" s="238"/>
      <c r="LF46" s="238"/>
      <c r="LG46" s="238"/>
      <c r="LH46" s="238"/>
      <c r="LI46" s="238"/>
      <c r="LJ46" s="238"/>
      <c r="LK46" s="238"/>
      <c r="LL46" s="238"/>
      <c r="LM46" s="238"/>
      <c r="LN46" s="238"/>
      <c r="LO46" s="238"/>
      <c r="LP46" s="238"/>
      <c r="LQ46" s="238"/>
      <c r="LR46" s="238"/>
      <c r="LS46" s="238"/>
      <c r="LT46" s="238"/>
      <c r="LU46" s="238"/>
      <c r="LV46" s="238"/>
      <c r="LW46" s="238"/>
      <c r="LX46" s="238"/>
      <c r="LY46" s="238"/>
      <c r="LZ46" s="238"/>
      <c r="MA46" s="238"/>
      <c r="MB46" s="238"/>
      <c r="MC46" s="238"/>
      <c r="MD46" s="238"/>
      <c r="ME46" s="238"/>
      <c r="MF46" s="238"/>
      <c r="MG46" s="238"/>
      <c r="MH46" s="238"/>
      <c r="MI46" s="238"/>
      <c r="MJ46" s="238"/>
      <c r="MK46" s="238"/>
      <c r="ML46" s="238"/>
      <c r="MM46" s="238"/>
      <c r="MN46" s="238"/>
      <c r="MO46" s="238"/>
      <c r="MP46" s="238"/>
      <c r="MQ46" s="238"/>
      <c r="MR46" s="238"/>
      <c r="MS46" s="238"/>
      <c r="MT46" s="238"/>
      <c r="MU46" s="238"/>
      <c r="MV46" s="238"/>
      <c r="MW46" s="238"/>
      <c r="MX46" s="238"/>
      <c r="MY46" s="238"/>
      <c r="MZ46" s="238"/>
      <c r="NA46" s="238"/>
      <c r="NB46" s="238"/>
      <c r="NC46" s="238"/>
      <c r="ND46" s="238"/>
      <c r="NE46" s="238"/>
      <c r="NF46" s="238"/>
      <c r="NG46" s="238"/>
      <c r="NH46" s="238"/>
      <c r="NI46" s="238"/>
      <c r="NJ46" s="238"/>
      <c r="NK46" s="238"/>
      <c r="NL46" s="238"/>
      <c r="NM46" s="238"/>
      <c r="NN46" s="238"/>
      <c r="NO46" s="238"/>
      <c r="NP46" s="238"/>
      <c r="NQ46" s="238"/>
      <c r="NR46" s="238"/>
      <c r="NS46" s="238"/>
      <c r="NT46" s="238"/>
      <c r="NU46" s="238"/>
      <c r="NV46" s="238"/>
      <c r="NW46" s="238"/>
      <c r="NX46" s="238"/>
      <c r="NY46" s="238"/>
      <c r="NZ46" s="238"/>
      <c r="OA46" s="238"/>
      <c r="OB46" s="238"/>
      <c r="OC46" s="238"/>
      <c r="OD46" s="238"/>
      <c r="OE46" s="238"/>
      <c r="OF46" s="238"/>
      <c r="OG46" s="238"/>
      <c r="OH46" s="238"/>
      <c r="OI46" s="238"/>
      <c r="OJ46" s="238"/>
      <c r="OK46" s="238"/>
      <c r="OL46" s="238"/>
      <c r="OM46" s="238"/>
      <c r="ON46" s="238"/>
      <c r="OO46" s="238"/>
      <c r="OP46" s="238"/>
      <c r="OQ46" s="238"/>
      <c r="OR46" s="238"/>
      <c r="OS46" s="238"/>
      <c r="OT46" s="238"/>
      <c r="OU46" s="238"/>
      <c r="OV46" s="238"/>
      <c r="OW46" s="238"/>
      <c r="OX46" s="238"/>
      <c r="OY46" s="238"/>
      <c r="OZ46" s="238"/>
      <c r="PA46" s="238"/>
      <c r="PB46" s="238"/>
      <c r="PC46" s="238"/>
      <c r="PD46" s="238"/>
      <c r="PE46" s="238"/>
      <c r="PF46" s="238"/>
      <c r="PG46" s="238"/>
      <c r="PH46" s="238"/>
      <c r="PI46" s="238"/>
      <c r="PJ46" s="238"/>
      <c r="PK46" s="238"/>
      <c r="PL46" s="238"/>
      <c r="PM46" s="238"/>
      <c r="PN46" s="238"/>
      <c r="PO46" s="238"/>
      <c r="PP46" s="238"/>
      <c r="PQ46" s="238"/>
      <c r="PR46" s="238"/>
      <c r="PS46" s="238"/>
      <c r="PT46" s="238"/>
      <c r="PU46" s="238"/>
      <c r="PV46" s="238"/>
      <c r="PW46" s="238"/>
      <c r="PX46" s="238"/>
      <c r="PY46" s="238"/>
      <c r="PZ46" s="238"/>
      <c r="QA46" s="238"/>
      <c r="QB46" s="238"/>
      <c r="QC46" s="238"/>
      <c r="QD46" s="238"/>
      <c r="QE46" s="238"/>
      <c r="QF46" s="238"/>
      <c r="QG46" s="238"/>
      <c r="QH46" s="238"/>
      <c r="QI46" s="238"/>
      <c r="QJ46" s="238"/>
      <c r="QK46" s="238"/>
      <c r="QL46" s="238"/>
      <c r="QM46" s="238"/>
      <c r="QN46" s="238"/>
      <c r="QO46" s="238"/>
      <c r="QP46" s="238"/>
      <c r="QQ46" s="238"/>
      <c r="QR46" s="238"/>
      <c r="QS46" s="238"/>
      <c r="QT46" s="238"/>
      <c r="QU46" s="238"/>
      <c r="QV46" s="238"/>
      <c r="QW46" s="238"/>
      <c r="QX46" s="238"/>
      <c r="QY46" s="238"/>
      <c r="QZ46" s="238"/>
      <c r="RA46" s="238"/>
      <c r="RB46" s="238"/>
      <c r="RC46" s="238"/>
      <c r="RD46" s="238"/>
      <c r="RE46" s="238"/>
      <c r="RF46" s="238"/>
      <c r="RG46" s="238"/>
      <c r="RH46" s="238"/>
      <c r="RI46" s="238"/>
      <c r="RJ46" s="238"/>
      <c r="RK46" s="238"/>
      <c r="RL46" s="238"/>
      <c r="RM46" s="238"/>
      <c r="RN46" s="238"/>
      <c r="RO46" s="238"/>
      <c r="RP46" s="238"/>
      <c r="RQ46" s="238"/>
      <c r="RR46" s="238"/>
      <c r="RS46" s="238"/>
      <c r="RT46" s="238"/>
      <c r="RU46" s="238"/>
      <c r="RV46" s="238"/>
      <c r="RW46" s="238"/>
      <c r="RX46" s="238"/>
      <c r="RY46" s="238"/>
      <c r="RZ46" s="238"/>
      <c r="SA46" s="238"/>
      <c r="SB46" s="238"/>
      <c r="SC46" s="238"/>
      <c r="SD46" s="238"/>
      <c r="SE46" s="238"/>
      <c r="SF46" s="238"/>
      <c r="SG46" s="238"/>
      <c r="SH46" s="238"/>
      <c r="SI46" s="238"/>
      <c r="SJ46" s="238"/>
      <c r="SK46" s="238"/>
      <c r="SL46" s="238"/>
      <c r="SM46" s="238"/>
      <c r="SN46" s="238"/>
      <c r="SO46" s="238"/>
      <c r="SP46" s="238"/>
      <c r="SQ46" s="238"/>
      <c r="SR46" s="238"/>
      <c r="SS46" s="238"/>
      <c r="ST46" s="238"/>
      <c r="SU46" s="238"/>
      <c r="SV46" s="238"/>
      <c r="SW46" s="238"/>
      <c r="SX46" s="238"/>
      <c r="SY46" s="238"/>
      <c r="SZ46" s="238"/>
      <c r="TA46" s="238"/>
      <c r="TB46" s="238"/>
      <c r="TC46" s="238"/>
      <c r="TD46" s="238"/>
      <c r="TE46" s="238"/>
      <c r="TF46" s="238"/>
      <c r="TG46" s="238"/>
      <c r="TH46" s="238"/>
      <c r="TI46" s="238"/>
      <c r="TJ46" s="238"/>
      <c r="TK46" s="238"/>
      <c r="TL46" s="238"/>
      <c r="TM46" s="238"/>
      <c r="TN46" s="238"/>
      <c r="TO46" s="238"/>
      <c r="TP46" s="238"/>
      <c r="TQ46" s="238"/>
      <c r="TR46" s="238"/>
      <c r="TS46" s="238"/>
      <c r="TT46" s="238"/>
      <c r="TU46" s="238"/>
      <c r="TV46" s="238"/>
      <c r="TW46" s="238"/>
      <c r="TX46" s="238"/>
      <c r="TY46" s="238"/>
      <c r="TZ46" s="238"/>
      <c r="UA46" s="238"/>
      <c r="UB46" s="238"/>
      <c r="UC46" s="238"/>
      <c r="UD46" s="238"/>
      <c r="UE46" s="238"/>
      <c r="UF46" s="238"/>
      <c r="UG46" s="238"/>
      <c r="UH46" s="238"/>
      <c r="UI46" s="238"/>
      <c r="UJ46" s="238"/>
      <c r="UK46" s="238"/>
      <c r="UL46" s="238"/>
      <c r="UM46" s="238"/>
      <c r="UN46" s="238"/>
      <c r="UO46" s="238"/>
      <c r="UP46" s="238"/>
      <c r="UQ46" s="238"/>
      <c r="UR46" s="238"/>
      <c r="US46" s="238"/>
      <c r="UT46" s="238"/>
      <c r="UU46" s="238"/>
      <c r="UV46" s="238"/>
      <c r="UW46" s="238"/>
      <c r="UX46" s="238"/>
      <c r="UY46" s="238"/>
      <c r="UZ46" s="238"/>
      <c r="VA46" s="238"/>
      <c r="VB46" s="238"/>
      <c r="VC46" s="238"/>
      <c r="VD46" s="238"/>
      <c r="VE46" s="238"/>
      <c r="VF46" s="238"/>
      <c r="VG46" s="238"/>
      <c r="VH46" s="238"/>
      <c r="VI46" s="238"/>
      <c r="VJ46" s="238"/>
      <c r="VK46" s="238"/>
      <c r="VL46" s="238"/>
      <c r="VM46" s="238"/>
      <c r="VN46" s="238"/>
      <c r="VO46" s="238"/>
      <c r="VP46" s="238"/>
      <c r="VQ46" s="238"/>
      <c r="VR46" s="238"/>
      <c r="VS46" s="238"/>
      <c r="VT46" s="238"/>
      <c r="VU46" s="238"/>
      <c r="VV46" s="238"/>
      <c r="VW46" s="238"/>
      <c r="VX46" s="238"/>
      <c r="VY46" s="238"/>
      <c r="VZ46" s="238"/>
      <c r="WA46" s="238"/>
      <c r="WB46" s="238"/>
      <c r="WC46" s="238"/>
      <c r="WD46" s="238"/>
      <c r="WE46" s="238"/>
      <c r="WF46" s="238"/>
      <c r="WG46" s="238"/>
      <c r="WH46" s="238"/>
      <c r="WI46" s="238"/>
      <c r="WJ46" s="238"/>
      <c r="WK46" s="238"/>
      <c r="WL46" s="238"/>
      <c r="WM46" s="238"/>
      <c r="WN46" s="238"/>
      <c r="WO46" s="238"/>
      <c r="WP46" s="238"/>
      <c r="WQ46" s="238"/>
      <c r="WR46" s="238"/>
      <c r="WS46" s="238"/>
      <c r="WT46" s="238"/>
      <c r="WU46" s="238"/>
      <c r="WV46" s="238"/>
      <c r="WW46" s="238"/>
      <c r="WX46" s="238"/>
      <c r="WY46" s="238"/>
      <c r="WZ46" s="238"/>
      <c r="XA46" s="238"/>
      <c r="XB46" s="238"/>
      <c r="XC46" s="238"/>
      <c r="XD46" s="238"/>
      <c r="XE46" s="238"/>
      <c r="XF46" s="238"/>
      <c r="XG46" s="238"/>
      <c r="XH46" s="238"/>
      <c r="XI46" s="238"/>
      <c r="XJ46" s="238"/>
      <c r="XK46" s="238"/>
      <c r="XL46" s="238"/>
      <c r="XM46" s="238"/>
      <c r="XN46" s="238"/>
      <c r="XO46" s="238"/>
      <c r="XP46" s="238"/>
      <c r="XQ46" s="238"/>
      <c r="XR46" s="238"/>
      <c r="XS46" s="238"/>
      <c r="XT46" s="238"/>
      <c r="XU46" s="238"/>
      <c r="XV46" s="238"/>
      <c r="XW46" s="238"/>
      <c r="XX46" s="238"/>
      <c r="XY46" s="238"/>
      <c r="XZ46" s="238"/>
      <c r="YA46" s="238"/>
      <c r="YB46" s="238"/>
      <c r="YC46" s="238"/>
    </row>
    <row r="47" spans="1:653" s="205" customFormat="1" ht="12" customHeight="1" x14ac:dyDescent="0.25">
      <c r="B47" s="711"/>
      <c r="C47" s="712"/>
      <c r="D47" s="712"/>
      <c r="E47" s="712"/>
      <c r="F47" s="712"/>
      <c r="G47" s="712"/>
      <c r="H47" s="712"/>
      <c r="I47" s="712"/>
      <c r="J47" s="712"/>
      <c r="K47" s="712"/>
      <c r="L47" s="712"/>
      <c r="M47" s="712"/>
      <c r="N47" s="712"/>
      <c r="O47" s="712"/>
      <c r="P47" s="712"/>
      <c r="Q47" s="712"/>
      <c r="R47" s="712"/>
      <c r="S47" s="712"/>
      <c r="T47" s="712"/>
      <c r="U47" s="712"/>
      <c r="V47" s="712"/>
      <c r="W47" s="713"/>
      <c r="Z47" s="711"/>
      <c r="AA47" s="712"/>
      <c r="AB47" s="712"/>
      <c r="AC47" s="712"/>
      <c r="AD47" s="712"/>
      <c r="AE47" s="712"/>
      <c r="AF47" s="712"/>
      <c r="AG47" s="712"/>
      <c r="AH47" s="712"/>
      <c r="AI47" s="712"/>
      <c r="AJ47" s="712"/>
      <c r="AK47" s="712"/>
      <c r="AL47" s="712"/>
      <c r="AM47" s="712"/>
      <c r="AN47" s="712"/>
      <c r="AO47" s="712"/>
      <c r="AP47" s="712"/>
      <c r="AQ47" s="712"/>
      <c r="AR47" s="712"/>
      <c r="AS47" s="712"/>
      <c r="AT47" s="712"/>
      <c r="AU47" s="713"/>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c r="FN47" s="238"/>
      <c r="FO47" s="238"/>
      <c r="FP47" s="238"/>
      <c r="FQ47" s="238"/>
      <c r="FR47" s="238"/>
      <c r="FS47" s="238"/>
      <c r="FT47" s="238"/>
      <c r="FU47" s="238"/>
      <c r="FV47" s="238"/>
      <c r="FW47" s="238"/>
      <c r="FX47" s="238"/>
      <c r="FY47" s="238"/>
      <c r="FZ47" s="238"/>
      <c r="GA47" s="238"/>
      <c r="GB47" s="238"/>
      <c r="GC47" s="238"/>
      <c r="GD47" s="238"/>
      <c r="GE47" s="238"/>
      <c r="GF47" s="238"/>
      <c r="GG47" s="238"/>
      <c r="GH47" s="238"/>
      <c r="GI47" s="238"/>
      <c r="GJ47" s="238"/>
      <c r="GK47" s="238"/>
      <c r="GL47" s="238"/>
      <c r="GM47" s="238"/>
      <c r="GN47" s="238"/>
      <c r="GO47" s="238"/>
      <c r="GP47" s="238"/>
      <c r="GQ47" s="238"/>
      <c r="GR47" s="238"/>
      <c r="GS47" s="238"/>
      <c r="GT47" s="238"/>
      <c r="GU47" s="238"/>
      <c r="GV47" s="238"/>
      <c r="GW47" s="238"/>
      <c r="GX47" s="238"/>
      <c r="GY47" s="238"/>
      <c r="GZ47" s="238"/>
      <c r="HA47" s="238"/>
      <c r="HB47" s="238"/>
      <c r="HC47" s="238"/>
      <c r="HD47" s="238"/>
      <c r="HE47" s="238"/>
      <c r="HF47" s="238"/>
      <c r="HG47" s="238"/>
      <c r="HH47" s="238"/>
      <c r="HI47" s="238"/>
      <c r="HJ47" s="238"/>
      <c r="HK47" s="238"/>
      <c r="HL47" s="238"/>
      <c r="HM47" s="238"/>
      <c r="HN47" s="238"/>
      <c r="HO47" s="238"/>
      <c r="HP47" s="238"/>
      <c r="HQ47" s="238"/>
      <c r="HR47" s="238"/>
      <c r="HS47" s="238"/>
      <c r="HT47" s="238"/>
      <c r="HU47" s="238"/>
      <c r="HV47" s="238"/>
      <c r="HW47" s="238"/>
      <c r="HX47" s="238"/>
      <c r="HY47" s="238"/>
      <c r="HZ47" s="238"/>
      <c r="IA47" s="238"/>
      <c r="IB47" s="238"/>
      <c r="IC47" s="238"/>
      <c r="ID47" s="238"/>
      <c r="IE47" s="238"/>
      <c r="IF47" s="238"/>
      <c r="IG47" s="238"/>
      <c r="IH47" s="238"/>
      <c r="II47" s="238"/>
      <c r="IJ47" s="238"/>
      <c r="IK47" s="238"/>
      <c r="IL47" s="238"/>
      <c r="IM47" s="238"/>
      <c r="IN47" s="238"/>
      <c r="IO47" s="238"/>
      <c r="IP47" s="238"/>
      <c r="IQ47" s="238"/>
      <c r="IR47" s="238"/>
      <c r="IS47" s="238"/>
      <c r="IT47" s="238"/>
      <c r="IU47" s="238"/>
      <c r="IV47" s="238"/>
      <c r="IW47" s="238"/>
      <c r="IX47" s="238"/>
      <c r="IY47" s="238"/>
      <c r="IZ47" s="238"/>
      <c r="JA47" s="238"/>
      <c r="JB47" s="238"/>
      <c r="JC47" s="238"/>
      <c r="JD47" s="238"/>
      <c r="JE47" s="238"/>
      <c r="JF47" s="238"/>
      <c r="JG47" s="238"/>
      <c r="JH47" s="238"/>
      <c r="JI47" s="238"/>
      <c r="JJ47" s="238"/>
      <c r="JK47" s="238"/>
      <c r="JL47" s="238"/>
      <c r="JM47" s="238"/>
      <c r="JN47" s="238"/>
      <c r="JO47" s="238"/>
      <c r="JP47" s="238"/>
      <c r="JQ47" s="238"/>
      <c r="JR47" s="238"/>
      <c r="JS47" s="238"/>
      <c r="JT47" s="238"/>
      <c r="JU47" s="238"/>
      <c r="JV47" s="238"/>
      <c r="JW47" s="238"/>
      <c r="JX47" s="238"/>
      <c r="JY47" s="238"/>
      <c r="JZ47" s="238"/>
      <c r="KA47" s="238"/>
      <c r="KB47" s="238"/>
      <c r="KC47" s="238"/>
      <c r="KD47" s="238"/>
      <c r="KE47" s="238"/>
      <c r="KF47" s="238"/>
      <c r="KG47" s="238"/>
      <c r="KH47" s="238"/>
      <c r="KI47" s="238"/>
      <c r="KJ47" s="238"/>
      <c r="KK47" s="238"/>
      <c r="KL47" s="238"/>
      <c r="KM47" s="238"/>
      <c r="KN47" s="238"/>
      <c r="KO47" s="238"/>
      <c r="KP47" s="238"/>
      <c r="KQ47" s="238"/>
      <c r="KR47" s="238"/>
      <c r="KS47" s="238"/>
      <c r="KT47" s="238"/>
      <c r="KU47" s="238"/>
      <c r="KV47" s="238"/>
      <c r="KW47" s="238"/>
      <c r="KX47" s="238"/>
      <c r="KY47" s="238"/>
      <c r="KZ47" s="238"/>
      <c r="LA47" s="238"/>
      <c r="LB47" s="238"/>
      <c r="LC47" s="238"/>
      <c r="LD47" s="238"/>
      <c r="LE47" s="238"/>
      <c r="LF47" s="238"/>
      <c r="LG47" s="238"/>
      <c r="LH47" s="238"/>
      <c r="LI47" s="238"/>
      <c r="LJ47" s="238"/>
      <c r="LK47" s="238"/>
      <c r="LL47" s="238"/>
      <c r="LM47" s="238"/>
      <c r="LN47" s="238"/>
      <c r="LO47" s="238"/>
      <c r="LP47" s="238"/>
      <c r="LQ47" s="238"/>
      <c r="LR47" s="238"/>
      <c r="LS47" s="238"/>
      <c r="LT47" s="238"/>
      <c r="LU47" s="238"/>
      <c r="LV47" s="238"/>
      <c r="LW47" s="238"/>
      <c r="LX47" s="238"/>
      <c r="LY47" s="238"/>
      <c r="LZ47" s="238"/>
      <c r="MA47" s="238"/>
      <c r="MB47" s="238"/>
      <c r="MC47" s="238"/>
      <c r="MD47" s="238"/>
      <c r="ME47" s="238"/>
      <c r="MF47" s="238"/>
      <c r="MG47" s="238"/>
      <c r="MH47" s="238"/>
      <c r="MI47" s="238"/>
      <c r="MJ47" s="238"/>
      <c r="MK47" s="238"/>
      <c r="ML47" s="238"/>
      <c r="MM47" s="238"/>
      <c r="MN47" s="238"/>
      <c r="MO47" s="238"/>
      <c r="MP47" s="238"/>
      <c r="MQ47" s="238"/>
      <c r="MR47" s="238"/>
      <c r="MS47" s="238"/>
      <c r="MT47" s="238"/>
      <c r="MU47" s="238"/>
      <c r="MV47" s="238"/>
      <c r="MW47" s="238"/>
      <c r="MX47" s="238"/>
      <c r="MY47" s="238"/>
      <c r="MZ47" s="238"/>
      <c r="NA47" s="238"/>
      <c r="NB47" s="238"/>
      <c r="NC47" s="238"/>
      <c r="ND47" s="238"/>
      <c r="NE47" s="238"/>
      <c r="NF47" s="238"/>
      <c r="NG47" s="238"/>
      <c r="NH47" s="238"/>
      <c r="NI47" s="238"/>
      <c r="NJ47" s="238"/>
      <c r="NK47" s="238"/>
      <c r="NL47" s="238"/>
      <c r="NM47" s="238"/>
      <c r="NN47" s="238"/>
      <c r="NO47" s="238"/>
      <c r="NP47" s="238"/>
      <c r="NQ47" s="238"/>
      <c r="NR47" s="238"/>
      <c r="NS47" s="238"/>
      <c r="NT47" s="238"/>
      <c r="NU47" s="238"/>
      <c r="NV47" s="238"/>
      <c r="NW47" s="238"/>
      <c r="NX47" s="238"/>
      <c r="NY47" s="238"/>
      <c r="NZ47" s="238"/>
      <c r="OA47" s="238"/>
      <c r="OB47" s="238"/>
      <c r="OC47" s="238"/>
      <c r="OD47" s="238"/>
      <c r="OE47" s="238"/>
      <c r="OF47" s="238"/>
      <c r="OG47" s="238"/>
      <c r="OH47" s="238"/>
      <c r="OI47" s="238"/>
      <c r="OJ47" s="238"/>
      <c r="OK47" s="238"/>
      <c r="OL47" s="238"/>
      <c r="OM47" s="238"/>
      <c r="ON47" s="238"/>
      <c r="OO47" s="238"/>
      <c r="OP47" s="238"/>
      <c r="OQ47" s="238"/>
      <c r="OR47" s="238"/>
      <c r="OS47" s="238"/>
      <c r="OT47" s="238"/>
      <c r="OU47" s="238"/>
      <c r="OV47" s="238"/>
      <c r="OW47" s="238"/>
      <c r="OX47" s="238"/>
      <c r="OY47" s="238"/>
      <c r="OZ47" s="238"/>
      <c r="PA47" s="238"/>
      <c r="PB47" s="238"/>
      <c r="PC47" s="238"/>
      <c r="PD47" s="238"/>
      <c r="PE47" s="238"/>
      <c r="PF47" s="238"/>
      <c r="PG47" s="238"/>
      <c r="PH47" s="238"/>
      <c r="PI47" s="238"/>
      <c r="PJ47" s="238"/>
      <c r="PK47" s="238"/>
      <c r="PL47" s="238"/>
      <c r="PM47" s="238"/>
      <c r="PN47" s="238"/>
      <c r="PO47" s="238"/>
      <c r="PP47" s="238"/>
      <c r="PQ47" s="238"/>
      <c r="PR47" s="238"/>
      <c r="PS47" s="238"/>
      <c r="PT47" s="238"/>
      <c r="PU47" s="238"/>
      <c r="PV47" s="238"/>
      <c r="PW47" s="238"/>
      <c r="PX47" s="238"/>
      <c r="PY47" s="238"/>
      <c r="PZ47" s="238"/>
      <c r="QA47" s="238"/>
      <c r="QB47" s="238"/>
      <c r="QC47" s="238"/>
      <c r="QD47" s="238"/>
      <c r="QE47" s="238"/>
      <c r="QF47" s="238"/>
      <c r="QG47" s="238"/>
      <c r="QH47" s="238"/>
      <c r="QI47" s="238"/>
      <c r="QJ47" s="238"/>
      <c r="QK47" s="238"/>
      <c r="QL47" s="238"/>
      <c r="QM47" s="238"/>
      <c r="QN47" s="238"/>
      <c r="QO47" s="238"/>
      <c r="QP47" s="238"/>
      <c r="QQ47" s="238"/>
      <c r="QR47" s="238"/>
      <c r="QS47" s="238"/>
      <c r="QT47" s="238"/>
      <c r="QU47" s="238"/>
      <c r="QV47" s="238"/>
      <c r="QW47" s="238"/>
      <c r="QX47" s="238"/>
      <c r="QY47" s="238"/>
      <c r="QZ47" s="238"/>
      <c r="RA47" s="238"/>
      <c r="RB47" s="238"/>
      <c r="RC47" s="238"/>
      <c r="RD47" s="238"/>
      <c r="RE47" s="238"/>
      <c r="RF47" s="238"/>
      <c r="RG47" s="238"/>
      <c r="RH47" s="238"/>
      <c r="RI47" s="238"/>
      <c r="RJ47" s="238"/>
      <c r="RK47" s="238"/>
      <c r="RL47" s="238"/>
      <c r="RM47" s="238"/>
      <c r="RN47" s="238"/>
      <c r="RO47" s="238"/>
      <c r="RP47" s="238"/>
      <c r="RQ47" s="238"/>
      <c r="RR47" s="238"/>
      <c r="RS47" s="238"/>
      <c r="RT47" s="238"/>
      <c r="RU47" s="238"/>
      <c r="RV47" s="238"/>
      <c r="RW47" s="238"/>
      <c r="RX47" s="238"/>
      <c r="RY47" s="238"/>
      <c r="RZ47" s="238"/>
      <c r="SA47" s="238"/>
      <c r="SB47" s="238"/>
      <c r="SC47" s="238"/>
      <c r="SD47" s="238"/>
      <c r="SE47" s="238"/>
      <c r="SF47" s="238"/>
      <c r="SG47" s="238"/>
      <c r="SH47" s="238"/>
      <c r="SI47" s="238"/>
      <c r="SJ47" s="238"/>
      <c r="SK47" s="238"/>
      <c r="SL47" s="238"/>
      <c r="SM47" s="238"/>
      <c r="SN47" s="238"/>
      <c r="SO47" s="238"/>
      <c r="SP47" s="238"/>
      <c r="SQ47" s="238"/>
      <c r="SR47" s="238"/>
      <c r="SS47" s="238"/>
      <c r="ST47" s="238"/>
      <c r="SU47" s="238"/>
      <c r="SV47" s="238"/>
      <c r="SW47" s="238"/>
      <c r="SX47" s="238"/>
      <c r="SY47" s="238"/>
      <c r="SZ47" s="238"/>
      <c r="TA47" s="238"/>
      <c r="TB47" s="238"/>
      <c r="TC47" s="238"/>
      <c r="TD47" s="238"/>
      <c r="TE47" s="238"/>
      <c r="TF47" s="238"/>
      <c r="TG47" s="238"/>
      <c r="TH47" s="238"/>
      <c r="TI47" s="238"/>
      <c r="TJ47" s="238"/>
      <c r="TK47" s="238"/>
      <c r="TL47" s="238"/>
      <c r="TM47" s="238"/>
      <c r="TN47" s="238"/>
      <c r="TO47" s="238"/>
      <c r="TP47" s="238"/>
      <c r="TQ47" s="238"/>
      <c r="TR47" s="238"/>
      <c r="TS47" s="238"/>
      <c r="TT47" s="238"/>
      <c r="TU47" s="238"/>
      <c r="TV47" s="238"/>
      <c r="TW47" s="238"/>
      <c r="TX47" s="238"/>
      <c r="TY47" s="238"/>
      <c r="TZ47" s="238"/>
      <c r="UA47" s="238"/>
      <c r="UB47" s="238"/>
      <c r="UC47" s="238"/>
      <c r="UD47" s="238"/>
      <c r="UE47" s="238"/>
      <c r="UF47" s="238"/>
      <c r="UG47" s="238"/>
      <c r="UH47" s="238"/>
      <c r="UI47" s="238"/>
      <c r="UJ47" s="238"/>
      <c r="UK47" s="238"/>
      <c r="UL47" s="238"/>
      <c r="UM47" s="238"/>
      <c r="UN47" s="238"/>
      <c r="UO47" s="238"/>
      <c r="UP47" s="238"/>
      <c r="UQ47" s="238"/>
      <c r="UR47" s="238"/>
      <c r="US47" s="238"/>
      <c r="UT47" s="238"/>
      <c r="UU47" s="238"/>
      <c r="UV47" s="238"/>
      <c r="UW47" s="238"/>
      <c r="UX47" s="238"/>
      <c r="UY47" s="238"/>
      <c r="UZ47" s="238"/>
      <c r="VA47" s="238"/>
      <c r="VB47" s="238"/>
      <c r="VC47" s="238"/>
      <c r="VD47" s="238"/>
      <c r="VE47" s="238"/>
      <c r="VF47" s="238"/>
      <c r="VG47" s="238"/>
      <c r="VH47" s="238"/>
      <c r="VI47" s="238"/>
      <c r="VJ47" s="238"/>
      <c r="VK47" s="238"/>
      <c r="VL47" s="238"/>
      <c r="VM47" s="238"/>
      <c r="VN47" s="238"/>
      <c r="VO47" s="238"/>
      <c r="VP47" s="238"/>
      <c r="VQ47" s="238"/>
      <c r="VR47" s="238"/>
      <c r="VS47" s="238"/>
      <c r="VT47" s="238"/>
      <c r="VU47" s="238"/>
      <c r="VV47" s="238"/>
      <c r="VW47" s="238"/>
      <c r="VX47" s="238"/>
      <c r="VY47" s="238"/>
      <c r="VZ47" s="238"/>
      <c r="WA47" s="238"/>
      <c r="WB47" s="238"/>
      <c r="WC47" s="238"/>
      <c r="WD47" s="238"/>
      <c r="WE47" s="238"/>
      <c r="WF47" s="238"/>
      <c r="WG47" s="238"/>
      <c r="WH47" s="238"/>
      <c r="WI47" s="238"/>
      <c r="WJ47" s="238"/>
      <c r="WK47" s="238"/>
      <c r="WL47" s="238"/>
      <c r="WM47" s="238"/>
      <c r="WN47" s="238"/>
      <c r="WO47" s="238"/>
      <c r="WP47" s="238"/>
      <c r="WQ47" s="238"/>
      <c r="WR47" s="238"/>
      <c r="WS47" s="238"/>
      <c r="WT47" s="238"/>
      <c r="WU47" s="238"/>
      <c r="WV47" s="238"/>
      <c r="WW47" s="238"/>
      <c r="WX47" s="238"/>
      <c r="WY47" s="238"/>
      <c r="WZ47" s="238"/>
      <c r="XA47" s="238"/>
      <c r="XB47" s="238"/>
      <c r="XC47" s="238"/>
      <c r="XD47" s="238"/>
      <c r="XE47" s="238"/>
      <c r="XF47" s="238"/>
      <c r="XG47" s="238"/>
      <c r="XH47" s="238"/>
      <c r="XI47" s="238"/>
      <c r="XJ47" s="238"/>
      <c r="XK47" s="238"/>
      <c r="XL47" s="238"/>
      <c r="XM47" s="238"/>
      <c r="XN47" s="238"/>
      <c r="XO47" s="238"/>
      <c r="XP47" s="238"/>
      <c r="XQ47" s="238"/>
      <c r="XR47" s="238"/>
      <c r="XS47" s="238"/>
      <c r="XT47" s="238"/>
      <c r="XU47" s="238"/>
      <c r="XV47" s="238"/>
      <c r="XW47" s="238"/>
      <c r="XX47" s="238"/>
      <c r="XY47" s="238"/>
      <c r="XZ47" s="238"/>
      <c r="YA47" s="238"/>
      <c r="YB47" s="238"/>
      <c r="YC47" s="238"/>
    </row>
    <row r="48" spans="1:653" ht="12" customHeight="1" thickBot="1" x14ac:dyDescent="0.3">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row>
    <row r="49" spans="1:48" ht="12" customHeight="1" x14ac:dyDescent="0.25">
      <c r="A49" s="201"/>
      <c r="B49" s="813" t="s">
        <v>227</v>
      </c>
      <c r="C49" s="750"/>
      <c r="D49" s="750"/>
      <c r="E49" s="750"/>
      <c r="F49" s="750"/>
      <c r="G49" s="750"/>
      <c r="H49" s="750"/>
      <c r="I49" s="750"/>
      <c r="J49" s="750"/>
      <c r="K49" s="750"/>
      <c r="L49" s="750"/>
      <c r="M49" s="750"/>
      <c r="N49" s="750"/>
      <c r="O49" s="750"/>
      <c r="P49" s="750"/>
      <c r="Q49" s="750"/>
      <c r="R49" s="750"/>
      <c r="S49" s="814"/>
      <c r="T49" s="749" t="s">
        <v>138</v>
      </c>
      <c r="U49" s="750"/>
      <c r="V49" s="750"/>
      <c r="W49" s="751"/>
      <c r="X49" s="201"/>
      <c r="Y49" s="201"/>
      <c r="Z49" s="813" t="s">
        <v>228</v>
      </c>
      <c r="AA49" s="750"/>
      <c r="AB49" s="750"/>
      <c r="AC49" s="750"/>
      <c r="AD49" s="750"/>
      <c r="AE49" s="750"/>
      <c r="AF49" s="750"/>
      <c r="AG49" s="750"/>
      <c r="AH49" s="750"/>
      <c r="AI49" s="750"/>
      <c r="AJ49" s="750"/>
      <c r="AK49" s="750"/>
      <c r="AL49" s="750"/>
      <c r="AM49" s="750"/>
      <c r="AN49" s="814"/>
      <c r="AO49" s="749" t="s">
        <v>138</v>
      </c>
      <c r="AP49" s="750"/>
      <c r="AQ49" s="750"/>
      <c r="AR49" s="751"/>
      <c r="AS49" s="749" t="s">
        <v>150</v>
      </c>
      <c r="AT49" s="750"/>
      <c r="AU49" s="751"/>
      <c r="AV49" s="201"/>
    </row>
    <row r="50" spans="1:48" ht="12" customHeight="1" thickBot="1" x14ac:dyDescent="0.3">
      <c r="A50" s="201"/>
      <c r="B50" s="815"/>
      <c r="C50" s="753"/>
      <c r="D50" s="753"/>
      <c r="E50" s="753"/>
      <c r="F50" s="753"/>
      <c r="G50" s="753"/>
      <c r="H50" s="753"/>
      <c r="I50" s="753"/>
      <c r="J50" s="753"/>
      <c r="K50" s="753"/>
      <c r="L50" s="753"/>
      <c r="M50" s="753"/>
      <c r="N50" s="753"/>
      <c r="O50" s="753"/>
      <c r="P50" s="753"/>
      <c r="Q50" s="753"/>
      <c r="R50" s="753"/>
      <c r="S50" s="816"/>
      <c r="T50" s="752"/>
      <c r="U50" s="753"/>
      <c r="V50" s="753"/>
      <c r="W50" s="754"/>
      <c r="X50" s="201"/>
      <c r="Y50" s="201"/>
      <c r="Z50" s="815"/>
      <c r="AA50" s="753"/>
      <c r="AB50" s="753"/>
      <c r="AC50" s="753"/>
      <c r="AD50" s="753"/>
      <c r="AE50" s="753"/>
      <c r="AF50" s="753"/>
      <c r="AG50" s="753"/>
      <c r="AH50" s="753"/>
      <c r="AI50" s="753"/>
      <c r="AJ50" s="753"/>
      <c r="AK50" s="753"/>
      <c r="AL50" s="753"/>
      <c r="AM50" s="753"/>
      <c r="AN50" s="816"/>
      <c r="AO50" s="752"/>
      <c r="AP50" s="753"/>
      <c r="AQ50" s="753"/>
      <c r="AR50" s="754"/>
      <c r="AS50" s="752"/>
      <c r="AT50" s="753"/>
      <c r="AU50" s="754"/>
      <c r="AV50" s="201"/>
    </row>
    <row r="51" spans="1:48" ht="12" customHeight="1" x14ac:dyDescent="0.25">
      <c r="A51" s="201"/>
      <c r="B51" s="747"/>
      <c r="C51" s="748"/>
      <c r="D51" s="748"/>
      <c r="E51" s="748"/>
      <c r="F51" s="748"/>
      <c r="G51" s="748"/>
      <c r="H51" s="748"/>
      <c r="I51" s="748"/>
      <c r="J51" s="748"/>
      <c r="K51" s="748"/>
      <c r="L51" s="748"/>
      <c r="M51" s="748"/>
      <c r="N51" s="748"/>
      <c r="O51" s="748"/>
      <c r="P51" s="748"/>
      <c r="Q51" s="748"/>
      <c r="R51" s="748"/>
      <c r="S51" s="748"/>
      <c r="T51" s="848"/>
      <c r="U51" s="849"/>
      <c r="V51" s="849"/>
      <c r="W51" s="850"/>
      <c r="X51" s="201"/>
      <c r="Y51" s="201"/>
      <c r="Z51" s="852" t="s">
        <v>817</v>
      </c>
      <c r="AA51" s="853"/>
      <c r="AB51" s="853"/>
      <c r="AC51" s="853"/>
      <c r="AD51" s="853"/>
      <c r="AE51" s="853"/>
      <c r="AF51" s="853"/>
      <c r="AG51" s="853"/>
      <c r="AH51" s="853"/>
      <c r="AI51" s="853"/>
      <c r="AJ51" s="853"/>
      <c r="AK51" s="853"/>
      <c r="AL51" s="853"/>
      <c r="AM51" s="853"/>
      <c r="AN51" s="853"/>
      <c r="AO51" s="798"/>
      <c r="AP51" s="798"/>
      <c r="AQ51" s="798"/>
      <c r="AR51" s="798"/>
      <c r="AS51" s="768" t="e">
        <f>AO51/$AO$77</f>
        <v>#DIV/0!</v>
      </c>
      <c r="AT51" s="768"/>
      <c r="AU51" s="769"/>
      <c r="AV51" s="201"/>
    </row>
    <row r="52" spans="1:48" ht="12" customHeight="1" thickBot="1" x14ac:dyDescent="0.3">
      <c r="A52" s="201"/>
      <c r="B52" s="704"/>
      <c r="C52" s="705"/>
      <c r="D52" s="705"/>
      <c r="E52" s="705"/>
      <c r="F52" s="705"/>
      <c r="G52" s="705"/>
      <c r="H52" s="705"/>
      <c r="I52" s="705"/>
      <c r="J52" s="705"/>
      <c r="K52" s="705"/>
      <c r="L52" s="705"/>
      <c r="M52" s="705"/>
      <c r="N52" s="705"/>
      <c r="O52" s="705"/>
      <c r="P52" s="705"/>
      <c r="Q52" s="705"/>
      <c r="R52" s="705"/>
      <c r="S52" s="705"/>
      <c r="T52" s="809"/>
      <c r="U52" s="810"/>
      <c r="V52" s="810"/>
      <c r="W52" s="811"/>
      <c r="X52" s="201"/>
      <c r="Y52" s="201"/>
      <c r="Z52" s="854"/>
      <c r="AA52" s="855"/>
      <c r="AB52" s="855"/>
      <c r="AC52" s="855"/>
      <c r="AD52" s="855"/>
      <c r="AE52" s="855"/>
      <c r="AF52" s="855"/>
      <c r="AG52" s="855"/>
      <c r="AH52" s="855"/>
      <c r="AI52" s="855"/>
      <c r="AJ52" s="855"/>
      <c r="AK52" s="855"/>
      <c r="AL52" s="855"/>
      <c r="AM52" s="855"/>
      <c r="AN52" s="855"/>
      <c r="AO52" s="799"/>
      <c r="AP52" s="799"/>
      <c r="AQ52" s="799"/>
      <c r="AR52" s="799"/>
      <c r="AS52" s="770"/>
      <c r="AT52" s="770"/>
      <c r="AU52" s="771"/>
      <c r="AV52" s="201"/>
    </row>
    <row r="53" spans="1:48" ht="12" customHeight="1" x14ac:dyDescent="0.25">
      <c r="A53" s="201"/>
      <c r="B53" s="698"/>
      <c r="C53" s="699"/>
      <c r="D53" s="699"/>
      <c r="E53" s="699"/>
      <c r="F53" s="699"/>
      <c r="G53" s="699"/>
      <c r="H53" s="699"/>
      <c r="I53" s="699"/>
      <c r="J53" s="699"/>
      <c r="K53" s="699"/>
      <c r="L53" s="699"/>
      <c r="M53" s="699"/>
      <c r="N53" s="699"/>
      <c r="O53" s="699"/>
      <c r="P53" s="699"/>
      <c r="Q53" s="699"/>
      <c r="R53" s="699"/>
      <c r="S53" s="699"/>
      <c r="T53" s="776"/>
      <c r="U53" s="777"/>
      <c r="V53" s="777"/>
      <c r="W53" s="778"/>
      <c r="X53" s="201"/>
      <c r="Y53" s="201"/>
      <c r="Z53" s="817" t="s">
        <v>141</v>
      </c>
      <c r="AA53" s="818"/>
      <c r="AB53" s="818"/>
      <c r="AC53" s="818"/>
      <c r="AD53" s="818"/>
      <c r="AE53" s="818"/>
      <c r="AF53" s="818"/>
      <c r="AG53" s="818"/>
      <c r="AH53" s="818"/>
      <c r="AI53" s="818"/>
      <c r="AJ53" s="818"/>
      <c r="AK53" s="818"/>
      <c r="AL53" s="818"/>
      <c r="AM53" s="818"/>
      <c r="AN53" s="819"/>
      <c r="AO53" s="812"/>
      <c r="AP53" s="812"/>
      <c r="AQ53" s="812"/>
      <c r="AR53" s="812"/>
      <c r="AS53" s="772" t="e">
        <f>AO53/$AO$77</f>
        <v>#DIV/0!</v>
      </c>
      <c r="AT53" s="772"/>
      <c r="AU53" s="773"/>
      <c r="AV53" s="201"/>
    </row>
    <row r="54" spans="1:48" ht="12" customHeight="1" x14ac:dyDescent="0.25">
      <c r="A54" s="201"/>
      <c r="B54" s="700"/>
      <c r="C54" s="701"/>
      <c r="D54" s="701"/>
      <c r="E54" s="701"/>
      <c r="F54" s="701"/>
      <c r="G54" s="701"/>
      <c r="H54" s="701"/>
      <c r="I54" s="701"/>
      <c r="J54" s="701"/>
      <c r="K54" s="701"/>
      <c r="L54" s="701"/>
      <c r="M54" s="701"/>
      <c r="N54" s="701"/>
      <c r="O54" s="701"/>
      <c r="P54" s="701"/>
      <c r="Q54" s="701"/>
      <c r="R54" s="701"/>
      <c r="S54" s="701"/>
      <c r="T54" s="779"/>
      <c r="U54" s="780"/>
      <c r="V54" s="780"/>
      <c r="W54" s="781"/>
      <c r="X54" s="201"/>
      <c r="Y54" s="201"/>
      <c r="Z54" s="820"/>
      <c r="AA54" s="821"/>
      <c r="AB54" s="821"/>
      <c r="AC54" s="821"/>
      <c r="AD54" s="821"/>
      <c r="AE54" s="821"/>
      <c r="AF54" s="821"/>
      <c r="AG54" s="821"/>
      <c r="AH54" s="821"/>
      <c r="AI54" s="821"/>
      <c r="AJ54" s="821"/>
      <c r="AK54" s="821"/>
      <c r="AL54" s="821"/>
      <c r="AM54" s="821"/>
      <c r="AN54" s="822"/>
      <c r="AO54" s="737"/>
      <c r="AP54" s="737"/>
      <c r="AQ54" s="737"/>
      <c r="AR54" s="737"/>
      <c r="AS54" s="774"/>
      <c r="AT54" s="774"/>
      <c r="AU54" s="775"/>
      <c r="AV54" s="201"/>
    </row>
    <row r="55" spans="1:48" ht="12" customHeight="1" x14ac:dyDescent="0.25">
      <c r="A55" s="201"/>
      <c r="B55" s="702"/>
      <c r="C55" s="703"/>
      <c r="D55" s="703"/>
      <c r="E55" s="703"/>
      <c r="F55" s="703"/>
      <c r="G55" s="703"/>
      <c r="H55" s="703"/>
      <c r="I55" s="703"/>
      <c r="J55" s="703"/>
      <c r="K55" s="703"/>
      <c r="L55" s="703"/>
      <c r="M55" s="703"/>
      <c r="N55" s="703"/>
      <c r="O55" s="703"/>
      <c r="P55" s="703"/>
      <c r="Q55" s="703"/>
      <c r="R55" s="703"/>
      <c r="S55" s="703"/>
      <c r="T55" s="806"/>
      <c r="U55" s="807"/>
      <c r="V55" s="807"/>
      <c r="W55" s="808"/>
      <c r="X55" s="201"/>
      <c r="Y55" s="201"/>
      <c r="Z55" s="823" t="s">
        <v>861</v>
      </c>
      <c r="AA55" s="824"/>
      <c r="AB55" s="824"/>
      <c r="AC55" s="824"/>
      <c r="AD55" s="824"/>
      <c r="AE55" s="824"/>
      <c r="AF55" s="824"/>
      <c r="AG55" s="824"/>
      <c r="AH55" s="824"/>
      <c r="AI55" s="824"/>
      <c r="AJ55" s="824"/>
      <c r="AK55" s="824"/>
      <c r="AL55" s="824"/>
      <c r="AM55" s="824"/>
      <c r="AN55" s="824"/>
      <c r="AO55" s="738"/>
      <c r="AP55" s="738"/>
      <c r="AQ55" s="738"/>
      <c r="AR55" s="738"/>
      <c r="AS55" s="782" t="e">
        <f t="shared" ref="AS55" si="0">AO55/$AO$77</f>
        <v>#DIV/0!</v>
      </c>
      <c r="AT55" s="782"/>
      <c r="AU55" s="783"/>
      <c r="AV55" s="201"/>
    </row>
    <row r="56" spans="1:48" ht="12" customHeight="1" x14ac:dyDescent="0.25">
      <c r="A56" s="201"/>
      <c r="B56" s="704"/>
      <c r="C56" s="705"/>
      <c r="D56" s="705"/>
      <c r="E56" s="705"/>
      <c r="F56" s="705"/>
      <c r="G56" s="705"/>
      <c r="H56" s="705"/>
      <c r="I56" s="705"/>
      <c r="J56" s="705"/>
      <c r="K56" s="705"/>
      <c r="L56" s="705"/>
      <c r="M56" s="705"/>
      <c r="N56" s="705"/>
      <c r="O56" s="705"/>
      <c r="P56" s="705"/>
      <c r="Q56" s="705"/>
      <c r="R56" s="705"/>
      <c r="S56" s="705"/>
      <c r="T56" s="809"/>
      <c r="U56" s="810"/>
      <c r="V56" s="810"/>
      <c r="W56" s="811"/>
      <c r="X56" s="201"/>
      <c r="Y56" s="201"/>
      <c r="Z56" s="823"/>
      <c r="AA56" s="824"/>
      <c r="AB56" s="824"/>
      <c r="AC56" s="824"/>
      <c r="AD56" s="824"/>
      <c r="AE56" s="824"/>
      <c r="AF56" s="824"/>
      <c r="AG56" s="824"/>
      <c r="AH56" s="824"/>
      <c r="AI56" s="824"/>
      <c r="AJ56" s="824"/>
      <c r="AK56" s="824"/>
      <c r="AL56" s="824"/>
      <c r="AM56" s="824"/>
      <c r="AN56" s="824"/>
      <c r="AO56" s="738"/>
      <c r="AP56" s="738"/>
      <c r="AQ56" s="738"/>
      <c r="AR56" s="738"/>
      <c r="AS56" s="782"/>
      <c r="AT56" s="782"/>
      <c r="AU56" s="783"/>
      <c r="AV56" s="201"/>
    </row>
    <row r="57" spans="1:48" ht="12" customHeight="1" x14ac:dyDescent="0.25">
      <c r="A57" s="201"/>
      <c r="B57" s="698"/>
      <c r="C57" s="699"/>
      <c r="D57" s="699"/>
      <c r="E57" s="699"/>
      <c r="F57" s="699"/>
      <c r="G57" s="699"/>
      <c r="H57" s="699"/>
      <c r="I57" s="699"/>
      <c r="J57" s="699"/>
      <c r="K57" s="699"/>
      <c r="L57" s="699"/>
      <c r="M57" s="699"/>
      <c r="N57" s="699"/>
      <c r="O57" s="699"/>
      <c r="P57" s="699"/>
      <c r="Q57" s="699"/>
      <c r="R57" s="699"/>
      <c r="S57" s="699"/>
      <c r="T57" s="776"/>
      <c r="U57" s="777"/>
      <c r="V57" s="777"/>
      <c r="W57" s="778"/>
      <c r="X57" s="201"/>
      <c r="Y57" s="201"/>
      <c r="Z57" s="817" t="s">
        <v>942</v>
      </c>
      <c r="AA57" s="818"/>
      <c r="AB57" s="818"/>
      <c r="AC57" s="818"/>
      <c r="AD57" s="818"/>
      <c r="AE57" s="818"/>
      <c r="AF57" s="818"/>
      <c r="AG57" s="818"/>
      <c r="AH57" s="818"/>
      <c r="AI57" s="818"/>
      <c r="AJ57" s="818"/>
      <c r="AK57" s="818"/>
      <c r="AL57" s="818"/>
      <c r="AM57" s="818"/>
      <c r="AN57" s="819"/>
      <c r="AO57" s="737"/>
      <c r="AP57" s="737"/>
      <c r="AQ57" s="737"/>
      <c r="AR57" s="737"/>
      <c r="AS57" s="774" t="e">
        <f t="shared" ref="AS57" si="1">AO57/$AO$77</f>
        <v>#DIV/0!</v>
      </c>
      <c r="AT57" s="774"/>
      <c r="AU57" s="775"/>
      <c r="AV57" s="201"/>
    </row>
    <row r="58" spans="1:48" ht="12" customHeight="1" x14ac:dyDescent="0.25">
      <c r="A58" s="201"/>
      <c r="B58" s="700"/>
      <c r="C58" s="701"/>
      <c r="D58" s="701"/>
      <c r="E58" s="701"/>
      <c r="F58" s="701"/>
      <c r="G58" s="701"/>
      <c r="H58" s="701"/>
      <c r="I58" s="701"/>
      <c r="J58" s="701"/>
      <c r="K58" s="701"/>
      <c r="L58" s="701"/>
      <c r="M58" s="701"/>
      <c r="N58" s="701"/>
      <c r="O58" s="701"/>
      <c r="P58" s="701"/>
      <c r="Q58" s="701"/>
      <c r="R58" s="701"/>
      <c r="S58" s="701"/>
      <c r="T58" s="779"/>
      <c r="U58" s="780"/>
      <c r="V58" s="780"/>
      <c r="W58" s="781"/>
      <c r="X58" s="201"/>
      <c r="Y58" s="201"/>
      <c r="Z58" s="820"/>
      <c r="AA58" s="821"/>
      <c r="AB58" s="821"/>
      <c r="AC58" s="821"/>
      <c r="AD58" s="821"/>
      <c r="AE58" s="821"/>
      <c r="AF58" s="821"/>
      <c r="AG58" s="821"/>
      <c r="AH58" s="821"/>
      <c r="AI58" s="821"/>
      <c r="AJ58" s="821"/>
      <c r="AK58" s="821"/>
      <c r="AL58" s="821"/>
      <c r="AM58" s="821"/>
      <c r="AN58" s="822"/>
      <c r="AO58" s="737"/>
      <c r="AP58" s="737"/>
      <c r="AQ58" s="737"/>
      <c r="AR58" s="737"/>
      <c r="AS58" s="774"/>
      <c r="AT58" s="774"/>
      <c r="AU58" s="775"/>
      <c r="AV58" s="201"/>
    </row>
    <row r="59" spans="1:48" ht="12" customHeight="1" x14ac:dyDescent="0.25">
      <c r="A59" s="201"/>
      <c r="B59" s="702"/>
      <c r="C59" s="703"/>
      <c r="D59" s="703"/>
      <c r="E59" s="703"/>
      <c r="F59" s="703"/>
      <c r="G59" s="703"/>
      <c r="H59" s="703"/>
      <c r="I59" s="703"/>
      <c r="J59" s="703"/>
      <c r="K59" s="703"/>
      <c r="L59" s="703"/>
      <c r="M59" s="703"/>
      <c r="N59" s="703"/>
      <c r="O59" s="703"/>
      <c r="P59" s="703"/>
      <c r="Q59" s="703"/>
      <c r="R59" s="703"/>
      <c r="S59" s="703"/>
      <c r="T59" s="806"/>
      <c r="U59" s="807"/>
      <c r="V59" s="807"/>
      <c r="W59" s="808"/>
      <c r="X59" s="201"/>
      <c r="Y59" s="201"/>
      <c r="Z59" s="745" t="s">
        <v>862</v>
      </c>
      <c r="AA59" s="746"/>
      <c r="AB59" s="746"/>
      <c r="AC59" s="746"/>
      <c r="AD59" s="746"/>
      <c r="AE59" s="746"/>
      <c r="AF59" s="746"/>
      <c r="AG59" s="746"/>
      <c r="AH59" s="746"/>
      <c r="AI59" s="746"/>
      <c r="AJ59" s="746"/>
      <c r="AK59" s="746"/>
      <c r="AL59" s="746"/>
      <c r="AM59" s="746"/>
      <c r="AN59" s="746"/>
      <c r="AO59" s="738"/>
      <c r="AP59" s="738"/>
      <c r="AQ59" s="738"/>
      <c r="AR59" s="738"/>
      <c r="AS59" s="782" t="e">
        <f t="shared" ref="AS59" si="2">AO59/$AO$77</f>
        <v>#DIV/0!</v>
      </c>
      <c r="AT59" s="782"/>
      <c r="AU59" s="783"/>
      <c r="AV59" s="201"/>
    </row>
    <row r="60" spans="1:48" ht="12" customHeight="1" x14ac:dyDescent="0.25">
      <c r="A60" s="201"/>
      <c r="B60" s="704"/>
      <c r="C60" s="705"/>
      <c r="D60" s="705"/>
      <c r="E60" s="705"/>
      <c r="F60" s="705"/>
      <c r="G60" s="705"/>
      <c r="H60" s="705"/>
      <c r="I60" s="705"/>
      <c r="J60" s="705"/>
      <c r="K60" s="705"/>
      <c r="L60" s="705"/>
      <c r="M60" s="705"/>
      <c r="N60" s="705"/>
      <c r="O60" s="705"/>
      <c r="P60" s="705"/>
      <c r="Q60" s="705"/>
      <c r="R60" s="705"/>
      <c r="S60" s="705"/>
      <c r="T60" s="809"/>
      <c r="U60" s="810"/>
      <c r="V60" s="810"/>
      <c r="W60" s="811"/>
      <c r="X60" s="201"/>
      <c r="Y60" s="201"/>
      <c r="Z60" s="745"/>
      <c r="AA60" s="746"/>
      <c r="AB60" s="746"/>
      <c r="AC60" s="746"/>
      <c r="AD60" s="746"/>
      <c r="AE60" s="746"/>
      <c r="AF60" s="746"/>
      <c r="AG60" s="746"/>
      <c r="AH60" s="746"/>
      <c r="AI60" s="746"/>
      <c r="AJ60" s="746"/>
      <c r="AK60" s="746"/>
      <c r="AL60" s="746"/>
      <c r="AM60" s="746"/>
      <c r="AN60" s="746"/>
      <c r="AO60" s="738"/>
      <c r="AP60" s="738"/>
      <c r="AQ60" s="738"/>
      <c r="AR60" s="738"/>
      <c r="AS60" s="782"/>
      <c r="AT60" s="782"/>
      <c r="AU60" s="783"/>
      <c r="AV60" s="201"/>
    </row>
    <row r="61" spans="1:48" ht="12" customHeight="1" x14ac:dyDescent="0.25">
      <c r="A61" s="201"/>
      <c r="B61" s="698"/>
      <c r="C61" s="699"/>
      <c r="D61" s="699"/>
      <c r="E61" s="699"/>
      <c r="F61" s="699"/>
      <c r="G61" s="699"/>
      <c r="H61" s="699"/>
      <c r="I61" s="699"/>
      <c r="J61" s="699"/>
      <c r="K61" s="699"/>
      <c r="L61" s="699"/>
      <c r="M61" s="699"/>
      <c r="N61" s="699"/>
      <c r="O61" s="699"/>
      <c r="P61" s="699"/>
      <c r="Q61" s="699"/>
      <c r="R61" s="699"/>
      <c r="S61" s="699"/>
      <c r="T61" s="776"/>
      <c r="U61" s="777"/>
      <c r="V61" s="777"/>
      <c r="W61" s="778"/>
      <c r="X61" s="201"/>
      <c r="Y61" s="201"/>
      <c r="Z61" s="739"/>
      <c r="AA61" s="740"/>
      <c r="AB61" s="740"/>
      <c r="AC61" s="740"/>
      <c r="AD61" s="740"/>
      <c r="AE61" s="740"/>
      <c r="AF61" s="740"/>
      <c r="AG61" s="740"/>
      <c r="AH61" s="740"/>
      <c r="AI61" s="740"/>
      <c r="AJ61" s="740"/>
      <c r="AK61" s="740"/>
      <c r="AL61" s="740"/>
      <c r="AM61" s="740"/>
      <c r="AN61" s="741"/>
      <c r="AO61" s="737"/>
      <c r="AP61" s="737"/>
      <c r="AQ61" s="737"/>
      <c r="AR61" s="737"/>
      <c r="AS61" s="774" t="e">
        <f t="shared" ref="AS61" si="3">AO61/$AO$77</f>
        <v>#DIV/0!</v>
      </c>
      <c r="AT61" s="774"/>
      <c r="AU61" s="775"/>
      <c r="AV61" s="201"/>
    </row>
    <row r="62" spans="1:48" ht="12" customHeight="1" x14ac:dyDescent="0.25">
      <c r="A62" s="201"/>
      <c r="B62" s="700"/>
      <c r="C62" s="701"/>
      <c r="D62" s="701"/>
      <c r="E62" s="701"/>
      <c r="F62" s="701"/>
      <c r="G62" s="701"/>
      <c r="H62" s="701"/>
      <c r="I62" s="701"/>
      <c r="J62" s="701"/>
      <c r="K62" s="701"/>
      <c r="L62" s="701"/>
      <c r="M62" s="701"/>
      <c r="N62" s="701"/>
      <c r="O62" s="701"/>
      <c r="P62" s="701"/>
      <c r="Q62" s="701"/>
      <c r="R62" s="701"/>
      <c r="S62" s="701"/>
      <c r="T62" s="779"/>
      <c r="U62" s="780"/>
      <c r="V62" s="780"/>
      <c r="W62" s="781"/>
      <c r="X62" s="201"/>
      <c r="Y62" s="201"/>
      <c r="Z62" s="742"/>
      <c r="AA62" s="743"/>
      <c r="AB62" s="743"/>
      <c r="AC62" s="743"/>
      <c r="AD62" s="743"/>
      <c r="AE62" s="743"/>
      <c r="AF62" s="743"/>
      <c r="AG62" s="743"/>
      <c r="AH62" s="743"/>
      <c r="AI62" s="743"/>
      <c r="AJ62" s="743"/>
      <c r="AK62" s="743"/>
      <c r="AL62" s="743"/>
      <c r="AM62" s="743"/>
      <c r="AN62" s="744"/>
      <c r="AO62" s="737"/>
      <c r="AP62" s="737"/>
      <c r="AQ62" s="737"/>
      <c r="AR62" s="737"/>
      <c r="AS62" s="774"/>
      <c r="AT62" s="774"/>
      <c r="AU62" s="775"/>
      <c r="AV62" s="201"/>
    </row>
    <row r="63" spans="1:48" ht="12" customHeight="1" x14ac:dyDescent="0.25">
      <c r="A63" s="201"/>
      <c r="B63" s="702"/>
      <c r="C63" s="703"/>
      <c r="D63" s="703"/>
      <c r="E63" s="703"/>
      <c r="F63" s="703"/>
      <c r="G63" s="703"/>
      <c r="H63" s="703"/>
      <c r="I63" s="703"/>
      <c r="J63" s="703"/>
      <c r="K63" s="703"/>
      <c r="L63" s="703"/>
      <c r="M63" s="703"/>
      <c r="N63" s="703"/>
      <c r="O63" s="703"/>
      <c r="P63" s="703"/>
      <c r="Q63" s="703"/>
      <c r="R63" s="703"/>
      <c r="S63" s="703"/>
      <c r="T63" s="806"/>
      <c r="U63" s="807"/>
      <c r="V63" s="807"/>
      <c r="W63" s="808"/>
      <c r="X63" s="201"/>
      <c r="Y63" s="201"/>
      <c r="Z63" s="745"/>
      <c r="AA63" s="746"/>
      <c r="AB63" s="746"/>
      <c r="AC63" s="746"/>
      <c r="AD63" s="746"/>
      <c r="AE63" s="746"/>
      <c r="AF63" s="746"/>
      <c r="AG63" s="746"/>
      <c r="AH63" s="746"/>
      <c r="AI63" s="746"/>
      <c r="AJ63" s="746"/>
      <c r="AK63" s="746"/>
      <c r="AL63" s="746"/>
      <c r="AM63" s="746"/>
      <c r="AN63" s="746"/>
      <c r="AO63" s="738"/>
      <c r="AP63" s="738"/>
      <c r="AQ63" s="738"/>
      <c r="AR63" s="738"/>
      <c r="AS63" s="782" t="e">
        <f t="shared" ref="AS63" si="4">AO63/$AO$77</f>
        <v>#DIV/0!</v>
      </c>
      <c r="AT63" s="782"/>
      <c r="AU63" s="783"/>
      <c r="AV63" s="201"/>
    </row>
    <row r="64" spans="1:48" ht="12" customHeight="1" x14ac:dyDescent="0.25">
      <c r="A64" s="201"/>
      <c r="B64" s="704"/>
      <c r="C64" s="705"/>
      <c r="D64" s="705"/>
      <c r="E64" s="705"/>
      <c r="F64" s="705"/>
      <c r="G64" s="705"/>
      <c r="H64" s="705"/>
      <c r="I64" s="705"/>
      <c r="J64" s="705"/>
      <c r="K64" s="705"/>
      <c r="L64" s="705"/>
      <c r="M64" s="705"/>
      <c r="N64" s="705"/>
      <c r="O64" s="705"/>
      <c r="P64" s="705"/>
      <c r="Q64" s="705"/>
      <c r="R64" s="705"/>
      <c r="S64" s="705"/>
      <c r="T64" s="809"/>
      <c r="U64" s="810"/>
      <c r="V64" s="810"/>
      <c r="W64" s="811"/>
      <c r="X64" s="201"/>
      <c r="Y64" s="201"/>
      <c r="Z64" s="745"/>
      <c r="AA64" s="746"/>
      <c r="AB64" s="746"/>
      <c r="AC64" s="746"/>
      <c r="AD64" s="746"/>
      <c r="AE64" s="746"/>
      <c r="AF64" s="746"/>
      <c r="AG64" s="746"/>
      <c r="AH64" s="746"/>
      <c r="AI64" s="746"/>
      <c r="AJ64" s="746"/>
      <c r="AK64" s="746"/>
      <c r="AL64" s="746"/>
      <c r="AM64" s="746"/>
      <c r="AN64" s="746"/>
      <c r="AO64" s="738"/>
      <c r="AP64" s="738"/>
      <c r="AQ64" s="738"/>
      <c r="AR64" s="738"/>
      <c r="AS64" s="782"/>
      <c r="AT64" s="782"/>
      <c r="AU64" s="783"/>
      <c r="AV64" s="201"/>
    </row>
    <row r="65" spans="1:48" ht="12" customHeight="1" x14ac:dyDescent="0.25">
      <c r="A65" s="201"/>
      <c r="B65" s="698"/>
      <c r="C65" s="699"/>
      <c r="D65" s="699"/>
      <c r="E65" s="699"/>
      <c r="F65" s="699"/>
      <c r="G65" s="699"/>
      <c r="H65" s="699"/>
      <c r="I65" s="699"/>
      <c r="J65" s="699"/>
      <c r="K65" s="699"/>
      <c r="L65" s="699"/>
      <c r="M65" s="699"/>
      <c r="N65" s="699"/>
      <c r="O65" s="699"/>
      <c r="P65" s="699"/>
      <c r="Q65" s="699"/>
      <c r="R65" s="699"/>
      <c r="S65" s="699"/>
      <c r="T65" s="776"/>
      <c r="U65" s="777"/>
      <c r="V65" s="777"/>
      <c r="W65" s="778"/>
      <c r="X65" s="201"/>
      <c r="Y65" s="201"/>
      <c r="Z65" s="739"/>
      <c r="AA65" s="740"/>
      <c r="AB65" s="740"/>
      <c r="AC65" s="740"/>
      <c r="AD65" s="740"/>
      <c r="AE65" s="740"/>
      <c r="AF65" s="740"/>
      <c r="AG65" s="740"/>
      <c r="AH65" s="740"/>
      <c r="AI65" s="740"/>
      <c r="AJ65" s="740"/>
      <c r="AK65" s="740"/>
      <c r="AL65" s="740"/>
      <c r="AM65" s="740"/>
      <c r="AN65" s="741"/>
      <c r="AO65" s="737"/>
      <c r="AP65" s="737"/>
      <c r="AQ65" s="737"/>
      <c r="AR65" s="737"/>
      <c r="AS65" s="774" t="e">
        <f t="shared" ref="AS65" si="5">AO65/$AO$77</f>
        <v>#DIV/0!</v>
      </c>
      <c r="AT65" s="774"/>
      <c r="AU65" s="775"/>
      <c r="AV65" s="201"/>
    </row>
    <row r="66" spans="1:48" ht="12" customHeight="1" x14ac:dyDescent="0.25">
      <c r="A66" s="201"/>
      <c r="B66" s="700"/>
      <c r="C66" s="701"/>
      <c r="D66" s="701"/>
      <c r="E66" s="701"/>
      <c r="F66" s="701"/>
      <c r="G66" s="701"/>
      <c r="H66" s="701"/>
      <c r="I66" s="701"/>
      <c r="J66" s="701"/>
      <c r="K66" s="701"/>
      <c r="L66" s="701"/>
      <c r="M66" s="701"/>
      <c r="N66" s="701"/>
      <c r="O66" s="701"/>
      <c r="P66" s="701"/>
      <c r="Q66" s="701"/>
      <c r="R66" s="701"/>
      <c r="S66" s="701"/>
      <c r="T66" s="779"/>
      <c r="U66" s="780"/>
      <c r="V66" s="780"/>
      <c r="W66" s="781"/>
      <c r="X66" s="201"/>
      <c r="Y66" s="201"/>
      <c r="Z66" s="742"/>
      <c r="AA66" s="743"/>
      <c r="AB66" s="743"/>
      <c r="AC66" s="743"/>
      <c r="AD66" s="743"/>
      <c r="AE66" s="743"/>
      <c r="AF66" s="743"/>
      <c r="AG66" s="743"/>
      <c r="AH66" s="743"/>
      <c r="AI66" s="743"/>
      <c r="AJ66" s="743"/>
      <c r="AK66" s="743"/>
      <c r="AL66" s="743"/>
      <c r="AM66" s="743"/>
      <c r="AN66" s="744"/>
      <c r="AO66" s="737"/>
      <c r="AP66" s="737"/>
      <c r="AQ66" s="737"/>
      <c r="AR66" s="737"/>
      <c r="AS66" s="774"/>
      <c r="AT66" s="774"/>
      <c r="AU66" s="775"/>
      <c r="AV66" s="201"/>
    </row>
    <row r="67" spans="1:48" ht="12" customHeight="1" x14ac:dyDescent="0.25">
      <c r="A67" s="201"/>
      <c r="B67" s="702"/>
      <c r="C67" s="703"/>
      <c r="D67" s="703"/>
      <c r="E67" s="703"/>
      <c r="F67" s="703"/>
      <c r="G67" s="703"/>
      <c r="H67" s="703"/>
      <c r="I67" s="703"/>
      <c r="J67" s="703"/>
      <c r="K67" s="703"/>
      <c r="L67" s="703"/>
      <c r="M67" s="703"/>
      <c r="N67" s="703"/>
      <c r="O67" s="703"/>
      <c r="P67" s="703"/>
      <c r="Q67" s="703"/>
      <c r="R67" s="703"/>
      <c r="S67" s="703"/>
      <c r="T67" s="806"/>
      <c r="U67" s="807"/>
      <c r="V67" s="807"/>
      <c r="W67" s="808"/>
      <c r="X67" s="201"/>
      <c r="Y67" s="201"/>
      <c r="Z67" s="745"/>
      <c r="AA67" s="746"/>
      <c r="AB67" s="746"/>
      <c r="AC67" s="746"/>
      <c r="AD67" s="746"/>
      <c r="AE67" s="746"/>
      <c r="AF67" s="746"/>
      <c r="AG67" s="746"/>
      <c r="AH67" s="746"/>
      <c r="AI67" s="746"/>
      <c r="AJ67" s="746"/>
      <c r="AK67" s="746"/>
      <c r="AL67" s="746"/>
      <c r="AM67" s="746"/>
      <c r="AN67" s="746"/>
      <c r="AO67" s="738"/>
      <c r="AP67" s="738"/>
      <c r="AQ67" s="738"/>
      <c r="AR67" s="738"/>
      <c r="AS67" s="782" t="e">
        <f t="shared" ref="AS67" si="6">AO67/$AO$77</f>
        <v>#DIV/0!</v>
      </c>
      <c r="AT67" s="782"/>
      <c r="AU67" s="783"/>
      <c r="AV67" s="201"/>
    </row>
    <row r="68" spans="1:48" ht="12" customHeight="1" x14ac:dyDescent="0.25">
      <c r="A68" s="201"/>
      <c r="B68" s="704"/>
      <c r="C68" s="705"/>
      <c r="D68" s="705"/>
      <c r="E68" s="705"/>
      <c r="F68" s="705"/>
      <c r="G68" s="705"/>
      <c r="H68" s="705"/>
      <c r="I68" s="705"/>
      <c r="J68" s="705"/>
      <c r="K68" s="705"/>
      <c r="L68" s="705"/>
      <c r="M68" s="705"/>
      <c r="N68" s="705"/>
      <c r="O68" s="705"/>
      <c r="P68" s="705"/>
      <c r="Q68" s="705"/>
      <c r="R68" s="705"/>
      <c r="S68" s="705"/>
      <c r="T68" s="809"/>
      <c r="U68" s="810"/>
      <c r="V68" s="810"/>
      <c r="W68" s="811"/>
      <c r="X68" s="201"/>
      <c r="Y68" s="201"/>
      <c r="Z68" s="745"/>
      <c r="AA68" s="746"/>
      <c r="AB68" s="746"/>
      <c r="AC68" s="746"/>
      <c r="AD68" s="746"/>
      <c r="AE68" s="746"/>
      <c r="AF68" s="746"/>
      <c r="AG68" s="746"/>
      <c r="AH68" s="746"/>
      <c r="AI68" s="746"/>
      <c r="AJ68" s="746"/>
      <c r="AK68" s="746"/>
      <c r="AL68" s="746"/>
      <c r="AM68" s="746"/>
      <c r="AN68" s="746"/>
      <c r="AO68" s="738"/>
      <c r="AP68" s="738"/>
      <c r="AQ68" s="738"/>
      <c r="AR68" s="738"/>
      <c r="AS68" s="782"/>
      <c r="AT68" s="782"/>
      <c r="AU68" s="783"/>
      <c r="AV68" s="201"/>
    </row>
    <row r="69" spans="1:48" ht="12" customHeight="1" x14ac:dyDescent="0.25">
      <c r="A69" s="201"/>
      <c r="B69" s="698"/>
      <c r="C69" s="699"/>
      <c r="D69" s="699"/>
      <c r="E69" s="699"/>
      <c r="F69" s="699"/>
      <c r="G69" s="699"/>
      <c r="H69" s="699"/>
      <c r="I69" s="699"/>
      <c r="J69" s="699"/>
      <c r="K69" s="699"/>
      <c r="L69" s="699"/>
      <c r="M69" s="699"/>
      <c r="N69" s="699"/>
      <c r="O69" s="699"/>
      <c r="P69" s="699"/>
      <c r="Q69" s="699"/>
      <c r="R69" s="699"/>
      <c r="S69" s="699"/>
      <c r="T69" s="776"/>
      <c r="U69" s="777"/>
      <c r="V69" s="777"/>
      <c r="W69" s="778"/>
      <c r="X69" s="201"/>
      <c r="Y69" s="201"/>
      <c r="Z69" s="739"/>
      <c r="AA69" s="740"/>
      <c r="AB69" s="740"/>
      <c r="AC69" s="740"/>
      <c r="AD69" s="740"/>
      <c r="AE69" s="740"/>
      <c r="AF69" s="740"/>
      <c r="AG69" s="740"/>
      <c r="AH69" s="740"/>
      <c r="AI69" s="740"/>
      <c r="AJ69" s="740"/>
      <c r="AK69" s="740"/>
      <c r="AL69" s="740"/>
      <c r="AM69" s="740"/>
      <c r="AN69" s="741"/>
      <c r="AO69" s="737"/>
      <c r="AP69" s="737"/>
      <c r="AQ69" s="737"/>
      <c r="AR69" s="737"/>
      <c r="AS69" s="774" t="e">
        <f t="shared" ref="AS69" si="7">AO69/$AO$77</f>
        <v>#DIV/0!</v>
      </c>
      <c r="AT69" s="774"/>
      <c r="AU69" s="775"/>
      <c r="AV69" s="201"/>
    </row>
    <row r="70" spans="1:48" ht="12" customHeight="1" x14ac:dyDescent="0.25">
      <c r="A70" s="201"/>
      <c r="B70" s="700"/>
      <c r="C70" s="701"/>
      <c r="D70" s="701"/>
      <c r="E70" s="701"/>
      <c r="F70" s="701"/>
      <c r="G70" s="701"/>
      <c r="H70" s="701"/>
      <c r="I70" s="701"/>
      <c r="J70" s="701"/>
      <c r="K70" s="701"/>
      <c r="L70" s="701"/>
      <c r="M70" s="701"/>
      <c r="N70" s="701"/>
      <c r="O70" s="701"/>
      <c r="P70" s="701"/>
      <c r="Q70" s="701"/>
      <c r="R70" s="701"/>
      <c r="S70" s="701"/>
      <c r="T70" s="779"/>
      <c r="U70" s="780"/>
      <c r="V70" s="780"/>
      <c r="W70" s="781"/>
      <c r="X70" s="201"/>
      <c r="Y70" s="201"/>
      <c r="Z70" s="742"/>
      <c r="AA70" s="743"/>
      <c r="AB70" s="743"/>
      <c r="AC70" s="743"/>
      <c r="AD70" s="743"/>
      <c r="AE70" s="743"/>
      <c r="AF70" s="743"/>
      <c r="AG70" s="743"/>
      <c r="AH70" s="743"/>
      <c r="AI70" s="743"/>
      <c r="AJ70" s="743"/>
      <c r="AK70" s="743"/>
      <c r="AL70" s="743"/>
      <c r="AM70" s="743"/>
      <c r="AN70" s="744"/>
      <c r="AO70" s="737"/>
      <c r="AP70" s="737"/>
      <c r="AQ70" s="737"/>
      <c r="AR70" s="737"/>
      <c r="AS70" s="774"/>
      <c r="AT70" s="774"/>
      <c r="AU70" s="775"/>
      <c r="AV70" s="201"/>
    </row>
    <row r="71" spans="1:48" ht="12" customHeight="1" x14ac:dyDescent="0.25">
      <c r="A71" s="201"/>
      <c r="B71" s="702"/>
      <c r="C71" s="703"/>
      <c r="D71" s="703"/>
      <c r="E71" s="703"/>
      <c r="F71" s="703"/>
      <c r="G71" s="703"/>
      <c r="H71" s="703"/>
      <c r="I71" s="703"/>
      <c r="J71" s="703"/>
      <c r="K71" s="703"/>
      <c r="L71" s="703"/>
      <c r="M71" s="703"/>
      <c r="N71" s="703"/>
      <c r="O71" s="703"/>
      <c r="P71" s="703"/>
      <c r="Q71" s="703"/>
      <c r="R71" s="703"/>
      <c r="S71" s="703"/>
      <c r="T71" s="806"/>
      <c r="U71" s="807"/>
      <c r="V71" s="807"/>
      <c r="W71" s="808"/>
      <c r="X71" s="201"/>
      <c r="Y71" s="201"/>
      <c r="Z71" s="745"/>
      <c r="AA71" s="746"/>
      <c r="AB71" s="746"/>
      <c r="AC71" s="746"/>
      <c r="AD71" s="746"/>
      <c r="AE71" s="746"/>
      <c r="AF71" s="746"/>
      <c r="AG71" s="746"/>
      <c r="AH71" s="746"/>
      <c r="AI71" s="746"/>
      <c r="AJ71" s="746"/>
      <c r="AK71" s="746"/>
      <c r="AL71" s="746"/>
      <c r="AM71" s="746"/>
      <c r="AN71" s="746"/>
      <c r="AO71" s="738"/>
      <c r="AP71" s="738"/>
      <c r="AQ71" s="738"/>
      <c r="AR71" s="738"/>
      <c r="AS71" s="782" t="e">
        <f t="shared" ref="AS71" si="8">AO71/$AO$77</f>
        <v>#DIV/0!</v>
      </c>
      <c r="AT71" s="782"/>
      <c r="AU71" s="783"/>
      <c r="AV71" s="201"/>
    </row>
    <row r="72" spans="1:48" ht="12" customHeight="1" x14ac:dyDescent="0.25">
      <c r="A72" s="201"/>
      <c r="B72" s="704"/>
      <c r="C72" s="705"/>
      <c r="D72" s="705"/>
      <c r="E72" s="705"/>
      <c r="F72" s="705"/>
      <c r="G72" s="705"/>
      <c r="H72" s="705"/>
      <c r="I72" s="705"/>
      <c r="J72" s="705"/>
      <c r="K72" s="705"/>
      <c r="L72" s="705"/>
      <c r="M72" s="705"/>
      <c r="N72" s="705"/>
      <c r="O72" s="705"/>
      <c r="P72" s="705"/>
      <c r="Q72" s="705"/>
      <c r="R72" s="705"/>
      <c r="S72" s="705"/>
      <c r="T72" s="809"/>
      <c r="U72" s="810"/>
      <c r="V72" s="810"/>
      <c r="W72" s="811"/>
      <c r="X72" s="201"/>
      <c r="Y72" s="201"/>
      <c r="Z72" s="745"/>
      <c r="AA72" s="746"/>
      <c r="AB72" s="746"/>
      <c r="AC72" s="746"/>
      <c r="AD72" s="746"/>
      <c r="AE72" s="746"/>
      <c r="AF72" s="746"/>
      <c r="AG72" s="746"/>
      <c r="AH72" s="746"/>
      <c r="AI72" s="746"/>
      <c r="AJ72" s="746"/>
      <c r="AK72" s="746"/>
      <c r="AL72" s="746"/>
      <c r="AM72" s="746"/>
      <c r="AN72" s="746"/>
      <c r="AO72" s="738"/>
      <c r="AP72" s="738"/>
      <c r="AQ72" s="738"/>
      <c r="AR72" s="738"/>
      <c r="AS72" s="782"/>
      <c r="AT72" s="782"/>
      <c r="AU72" s="783"/>
      <c r="AV72" s="201"/>
    </row>
    <row r="73" spans="1:48" ht="12" customHeight="1" x14ac:dyDescent="0.25">
      <c r="A73" s="201"/>
      <c r="B73" s="698"/>
      <c r="C73" s="699"/>
      <c r="D73" s="699"/>
      <c r="E73" s="699"/>
      <c r="F73" s="699"/>
      <c r="G73" s="699"/>
      <c r="H73" s="699"/>
      <c r="I73" s="699"/>
      <c r="J73" s="699"/>
      <c r="K73" s="699"/>
      <c r="L73" s="699"/>
      <c r="M73" s="699"/>
      <c r="N73" s="699"/>
      <c r="O73" s="699"/>
      <c r="P73" s="699"/>
      <c r="Q73" s="699"/>
      <c r="R73" s="699"/>
      <c r="S73" s="699"/>
      <c r="T73" s="776"/>
      <c r="U73" s="777"/>
      <c r="V73" s="777"/>
      <c r="W73" s="778"/>
      <c r="X73" s="201"/>
      <c r="Y73" s="201"/>
      <c r="Z73" s="817" t="s">
        <v>148</v>
      </c>
      <c r="AA73" s="818"/>
      <c r="AB73" s="818"/>
      <c r="AC73" s="818"/>
      <c r="AD73" s="818"/>
      <c r="AE73" s="818"/>
      <c r="AF73" s="818"/>
      <c r="AG73" s="818"/>
      <c r="AH73" s="818"/>
      <c r="AI73" s="818"/>
      <c r="AJ73" s="818"/>
      <c r="AK73" s="818"/>
      <c r="AL73" s="818"/>
      <c r="AM73" s="818"/>
      <c r="AN73" s="819"/>
      <c r="AO73" s="866" t="s">
        <v>941</v>
      </c>
      <c r="AP73" s="867"/>
      <c r="AQ73" s="867"/>
      <c r="AR73" s="867"/>
      <c r="AS73" s="867"/>
      <c r="AT73" s="867"/>
      <c r="AU73" s="868"/>
      <c r="AV73" s="201"/>
    </row>
    <row r="74" spans="1:48" ht="12" customHeight="1" thickBot="1" x14ac:dyDescent="0.3">
      <c r="A74" s="201"/>
      <c r="B74" s="700"/>
      <c r="C74" s="701"/>
      <c r="D74" s="701"/>
      <c r="E74" s="701"/>
      <c r="F74" s="701"/>
      <c r="G74" s="701"/>
      <c r="H74" s="701"/>
      <c r="I74" s="701"/>
      <c r="J74" s="701"/>
      <c r="K74" s="701"/>
      <c r="L74" s="701"/>
      <c r="M74" s="701"/>
      <c r="N74" s="701"/>
      <c r="O74" s="701"/>
      <c r="P74" s="701"/>
      <c r="Q74" s="701"/>
      <c r="R74" s="701"/>
      <c r="S74" s="701"/>
      <c r="T74" s="779"/>
      <c r="U74" s="780"/>
      <c r="V74" s="780"/>
      <c r="W74" s="781"/>
      <c r="X74" s="201"/>
      <c r="Y74" s="201"/>
      <c r="Z74" s="820"/>
      <c r="AA74" s="821"/>
      <c r="AB74" s="821"/>
      <c r="AC74" s="821"/>
      <c r="AD74" s="821"/>
      <c r="AE74" s="821"/>
      <c r="AF74" s="821"/>
      <c r="AG74" s="821"/>
      <c r="AH74" s="821"/>
      <c r="AI74" s="821"/>
      <c r="AJ74" s="821"/>
      <c r="AK74" s="821"/>
      <c r="AL74" s="821"/>
      <c r="AM74" s="821"/>
      <c r="AN74" s="822"/>
      <c r="AO74" s="869"/>
      <c r="AP74" s="870"/>
      <c r="AQ74" s="870"/>
      <c r="AR74" s="870"/>
      <c r="AS74" s="870"/>
      <c r="AT74" s="870"/>
      <c r="AU74" s="871"/>
      <c r="AV74" s="201"/>
    </row>
    <row r="75" spans="1:48" ht="12" customHeight="1" x14ac:dyDescent="0.25">
      <c r="A75" s="201"/>
      <c r="B75" s="702"/>
      <c r="C75" s="703"/>
      <c r="D75" s="703"/>
      <c r="E75" s="703"/>
      <c r="F75" s="703"/>
      <c r="G75" s="703"/>
      <c r="H75" s="703"/>
      <c r="I75" s="703"/>
      <c r="J75" s="703"/>
      <c r="K75" s="703"/>
      <c r="L75" s="703"/>
      <c r="M75" s="703"/>
      <c r="N75" s="703"/>
      <c r="O75" s="703"/>
      <c r="P75" s="703"/>
      <c r="Q75" s="703"/>
      <c r="R75" s="703"/>
      <c r="S75" s="703"/>
      <c r="T75" s="806"/>
      <c r="U75" s="807"/>
      <c r="V75" s="807"/>
      <c r="W75" s="808"/>
      <c r="X75" s="201"/>
      <c r="Y75" s="201"/>
      <c r="Z75" s="862" t="s">
        <v>222</v>
      </c>
      <c r="AA75" s="863"/>
      <c r="AB75" s="863"/>
      <c r="AC75" s="863"/>
      <c r="AD75" s="863"/>
      <c r="AE75" s="863"/>
      <c r="AF75" s="863"/>
      <c r="AG75" s="863"/>
      <c r="AH75" s="863"/>
      <c r="AI75" s="863"/>
      <c r="AJ75" s="863"/>
      <c r="AK75" s="863"/>
      <c r="AL75" s="863"/>
      <c r="AM75" s="863"/>
      <c r="AN75" s="863"/>
      <c r="AO75" s="860">
        <f>T77-AO51-SUM(AO53:AR72)</f>
        <v>0</v>
      </c>
      <c r="AP75" s="860"/>
      <c r="AQ75" s="860"/>
      <c r="AR75" s="860"/>
      <c r="AS75" s="856" t="e">
        <f t="shared" ref="AS75" si="9">AO75/$AO$77</f>
        <v>#DIV/0!</v>
      </c>
      <c r="AT75" s="856"/>
      <c r="AU75" s="857"/>
      <c r="AV75" s="201"/>
    </row>
    <row r="76" spans="1:48" ht="12" customHeight="1" thickBot="1" x14ac:dyDescent="0.3">
      <c r="A76" s="201"/>
      <c r="B76" s="704"/>
      <c r="C76" s="705"/>
      <c r="D76" s="705"/>
      <c r="E76" s="705"/>
      <c r="F76" s="705"/>
      <c r="G76" s="705"/>
      <c r="H76" s="705"/>
      <c r="I76" s="705"/>
      <c r="J76" s="705"/>
      <c r="K76" s="705"/>
      <c r="L76" s="705"/>
      <c r="M76" s="705"/>
      <c r="N76" s="705"/>
      <c r="O76" s="705"/>
      <c r="P76" s="705"/>
      <c r="Q76" s="705"/>
      <c r="R76" s="705"/>
      <c r="S76" s="705"/>
      <c r="T76" s="809"/>
      <c r="U76" s="810"/>
      <c r="V76" s="810"/>
      <c r="W76" s="811"/>
      <c r="X76" s="201"/>
      <c r="Y76" s="201"/>
      <c r="Z76" s="864"/>
      <c r="AA76" s="865"/>
      <c r="AB76" s="865"/>
      <c r="AC76" s="865"/>
      <c r="AD76" s="865"/>
      <c r="AE76" s="865"/>
      <c r="AF76" s="865"/>
      <c r="AG76" s="865"/>
      <c r="AH76" s="865"/>
      <c r="AI76" s="865"/>
      <c r="AJ76" s="865"/>
      <c r="AK76" s="865"/>
      <c r="AL76" s="865"/>
      <c r="AM76" s="865"/>
      <c r="AN76" s="865"/>
      <c r="AO76" s="861"/>
      <c r="AP76" s="861"/>
      <c r="AQ76" s="861"/>
      <c r="AR76" s="861"/>
      <c r="AS76" s="858"/>
      <c r="AT76" s="858"/>
      <c r="AU76" s="859"/>
      <c r="AV76" s="201"/>
    </row>
    <row r="77" spans="1:48" ht="12" customHeight="1" x14ac:dyDescent="0.25">
      <c r="A77" s="201"/>
      <c r="B77" s="790" t="s">
        <v>230</v>
      </c>
      <c r="C77" s="791"/>
      <c r="D77" s="791"/>
      <c r="E77" s="791"/>
      <c r="F77" s="791"/>
      <c r="G77" s="791"/>
      <c r="H77" s="791"/>
      <c r="I77" s="791"/>
      <c r="J77" s="791"/>
      <c r="K77" s="791"/>
      <c r="L77" s="791"/>
      <c r="M77" s="791"/>
      <c r="N77" s="791"/>
      <c r="O77" s="791"/>
      <c r="P77" s="791"/>
      <c r="Q77" s="791"/>
      <c r="R77" s="791"/>
      <c r="S77" s="791"/>
      <c r="T77" s="800">
        <f>SUM(T51:Z76)</f>
        <v>0</v>
      </c>
      <c r="U77" s="801"/>
      <c r="V77" s="801"/>
      <c r="W77" s="802"/>
      <c r="X77" s="201"/>
      <c r="Y77" s="201"/>
      <c r="Z77" s="794" t="s">
        <v>229</v>
      </c>
      <c r="AA77" s="795"/>
      <c r="AB77" s="795"/>
      <c r="AC77" s="795"/>
      <c r="AD77" s="795"/>
      <c r="AE77" s="795"/>
      <c r="AF77" s="795"/>
      <c r="AG77" s="795"/>
      <c r="AH77" s="795"/>
      <c r="AI77" s="795"/>
      <c r="AJ77" s="795"/>
      <c r="AK77" s="795"/>
      <c r="AL77" s="795"/>
      <c r="AM77" s="795"/>
      <c r="AN77" s="795"/>
      <c r="AO77" s="788">
        <f>SUM(AO51:AR76)</f>
        <v>0</v>
      </c>
      <c r="AP77" s="788"/>
      <c r="AQ77" s="788"/>
      <c r="AR77" s="788"/>
      <c r="AS77" s="784" t="e">
        <f t="shared" ref="AS77" si="10">AO77/$AO$77</f>
        <v>#DIV/0!</v>
      </c>
      <c r="AT77" s="784"/>
      <c r="AU77" s="785"/>
      <c r="AV77" s="201"/>
    </row>
    <row r="78" spans="1:48" ht="12" customHeight="1" thickBot="1" x14ac:dyDescent="0.3">
      <c r="A78" s="201"/>
      <c r="B78" s="792"/>
      <c r="C78" s="793"/>
      <c r="D78" s="793"/>
      <c r="E78" s="793"/>
      <c r="F78" s="793"/>
      <c r="G78" s="793"/>
      <c r="H78" s="793"/>
      <c r="I78" s="793"/>
      <c r="J78" s="793"/>
      <c r="K78" s="793"/>
      <c r="L78" s="793"/>
      <c r="M78" s="793"/>
      <c r="N78" s="793"/>
      <c r="O78" s="793"/>
      <c r="P78" s="793"/>
      <c r="Q78" s="793"/>
      <c r="R78" s="793"/>
      <c r="S78" s="793"/>
      <c r="T78" s="803"/>
      <c r="U78" s="804"/>
      <c r="V78" s="804"/>
      <c r="W78" s="805"/>
      <c r="X78" s="201"/>
      <c r="Y78" s="201"/>
      <c r="Z78" s="796"/>
      <c r="AA78" s="797"/>
      <c r="AB78" s="797"/>
      <c r="AC78" s="797"/>
      <c r="AD78" s="797"/>
      <c r="AE78" s="797"/>
      <c r="AF78" s="797"/>
      <c r="AG78" s="797"/>
      <c r="AH78" s="797"/>
      <c r="AI78" s="797"/>
      <c r="AJ78" s="797"/>
      <c r="AK78" s="797"/>
      <c r="AL78" s="797"/>
      <c r="AM78" s="797"/>
      <c r="AN78" s="797"/>
      <c r="AO78" s="789"/>
      <c r="AP78" s="789"/>
      <c r="AQ78" s="789"/>
      <c r="AR78" s="789"/>
      <c r="AS78" s="786"/>
      <c r="AT78" s="786"/>
      <c r="AU78" s="787"/>
      <c r="AV78" s="201"/>
    </row>
    <row r="79" spans="1:48" ht="12" customHeight="1" x14ac:dyDescent="0.25">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row>
    <row r="80" spans="1:48" ht="12" customHeight="1" x14ac:dyDescent="0.25">
      <c r="A80" s="550" t="s">
        <v>231</v>
      </c>
      <c r="B80" s="550"/>
      <c r="C80" s="550"/>
      <c r="D80" s="550"/>
      <c r="E80" s="550"/>
      <c r="F80" s="550"/>
      <c r="G80" s="550"/>
      <c r="H80" s="550"/>
      <c r="I80" s="550"/>
      <c r="J80" s="550"/>
      <c r="K80" s="550"/>
      <c r="L80" s="550"/>
      <c r="M80" s="550"/>
      <c r="N80" s="550"/>
      <c r="O80" s="550"/>
      <c r="P80" s="550"/>
      <c r="Q80" s="550"/>
      <c r="R80" s="550"/>
      <c r="S80" s="550"/>
      <c r="T80" s="550"/>
      <c r="U80" s="550"/>
      <c r="V80" s="550"/>
      <c r="W80" s="550"/>
      <c r="X80" s="550"/>
      <c r="Y80" s="550"/>
      <c r="Z80" s="550"/>
      <c r="AA80" s="550"/>
      <c r="AB80" s="550"/>
      <c r="AC80" s="550"/>
      <c r="AD80" s="550"/>
      <c r="AE80" s="550"/>
      <c r="AF80" s="550"/>
      <c r="AG80" s="550"/>
      <c r="AH80" s="550"/>
      <c r="AI80" s="550"/>
      <c r="AJ80" s="550"/>
      <c r="AK80" s="550"/>
      <c r="AL80" s="550"/>
      <c r="AM80" s="550"/>
      <c r="AN80" s="550"/>
      <c r="AO80" s="550"/>
      <c r="AP80" s="550"/>
      <c r="AQ80" s="550"/>
      <c r="AR80" s="550"/>
      <c r="AS80" s="550"/>
      <c r="AT80" s="550"/>
      <c r="AU80" s="550"/>
      <c r="AV80" s="550"/>
    </row>
    <row r="81" spans="40:48" ht="12" customHeight="1" x14ac:dyDescent="0.25">
      <c r="AN81" s="549" t="s">
        <v>234</v>
      </c>
      <c r="AO81" s="549"/>
      <c r="AP81" s="549"/>
      <c r="AQ81" s="549"/>
      <c r="AS81" s="767" t="s">
        <v>863</v>
      </c>
      <c r="AT81" s="767"/>
      <c r="AU81" s="767"/>
      <c r="AV81" s="767"/>
    </row>
    <row r="82" spans="40:48" ht="12" customHeight="1" x14ac:dyDescent="0.25">
      <c r="AN82" s="549"/>
      <c r="AO82" s="549"/>
      <c r="AP82" s="549"/>
      <c r="AQ82" s="549"/>
      <c r="AS82" s="767"/>
      <c r="AT82" s="767"/>
      <c r="AU82" s="767"/>
      <c r="AV82" s="767"/>
    </row>
  </sheetData>
  <mergeCells count="109">
    <mergeCell ref="T67:W68"/>
    <mergeCell ref="Z67:AN68"/>
    <mergeCell ref="Z69:AN70"/>
    <mergeCell ref="Z71:AN72"/>
    <mergeCell ref="Z65:AN66"/>
    <mergeCell ref="T75:W76"/>
    <mergeCell ref="T69:W70"/>
    <mergeCell ref="T71:W72"/>
    <mergeCell ref="T73:W74"/>
    <mergeCell ref="AS69:AU70"/>
    <mergeCell ref="AS71:AU72"/>
    <mergeCell ref="AS75:AU76"/>
    <mergeCell ref="AO65:AR66"/>
    <mergeCell ref="AO67:AR68"/>
    <mergeCell ref="AO69:AR70"/>
    <mergeCell ref="AO71:AR72"/>
    <mergeCell ref="AO75:AR76"/>
    <mergeCell ref="Z73:AN74"/>
    <mergeCell ref="Z75:AN76"/>
    <mergeCell ref="AO73:AU74"/>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s>
  <conditionalFormatting sqref="B8">
    <cfRule type="cellIs" dxfId="137" priority="301" operator="equal">
      <formula>0</formula>
    </cfRule>
  </conditionalFormatting>
  <conditionalFormatting sqref="B51 B53 B55 B57 T51 T53 T55 T63 T67 T71 T75 T65 T69 T73 T77 T57 T59 T61">
    <cfRule type="cellIs" dxfId="136" priority="258" operator="equal">
      <formula>""</formula>
    </cfRule>
    <cfRule type="cellIs" dxfId="135" priority="259" operator="equal">
      <formula>0</formula>
    </cfRule>
  </conditionalFormatting>
  <conditionalFormatting sqref="B59">
    <cfRule type="cellIs" dxfId="134" priority="256" operator="equal">
      <formula>""</formula>
    </cfRule>
    <cfRule type="cellIs" dxfId="133" priority="257" operator="equal">
      <formula>0</formula>
    </cfRule>
  </conditionalFormatting>
  <conditionalFormatting sqref="B67">
    <cfRule type="cellIs" dxfId="132" priority="252" operator="equal">
      <formula>""</formula>
    </cfRule>
    <cfRule type="cellIs" dxfId="131" priority="253" operator="equal">
      <formula>0</formula>
    </cfRule>
  </conditionalFormatting>
  <conditionalFormatting sqref="B63">
    <cfRule type="cellIs" dxfId="130" priority="254" operator="equal">
      <formula>""</formula>
    </cfRule>
    <cfRule type="cellIs" dxfId="129" priority="255" operator="equal">
      <formula>0</formula>
    </cfRule>
  </conditionalFormatting>
  <conditionalFormatting sqref="B71">
    <cfRule type="cellIs" dxfId="128" priority="250" operator="equal">
      <formula>""</formula>
    </cfRule>
    <cfRule type="cellIs" dxfId="127" priority="251" operator="equal">
      <formula>0</formula>
    </cfRule>
  </conditionalFormatting>
  <conditionalFormatting sqref="B61">
    <cfRule type="cellIs" dxfId="126" priority="248" operator="equal">
      <formula>""</formula>
    </cfRule>
    <cfRule type="cellIs" dxfId="125" priority="249" operator="equal">
      <formula>0</formula>
    </cfRule>
  </conditionalFormatting>
  <conditionalFormatting sqref="B65">
    <cfRule type="cellIs" dxfId="124" priority="246" operator="equal">
      <formula>""</formula>
    </cfRule>
    <cfRule type="cellIs" dxfId="123" priority="247" operator="equal">
      <formula>0</formula>
    </cfRule>
  </conditionalFormatting>
  <conditionalFormatting sqref="B69">
    <cfRule type="cellIs" dxfId="122" priority="244" operator="equal">
      <formula>""</formula>
    </cfRule>
    <cfRule type="cellIs" dxfId="121" priority="245" operator="equal">
      <formula>0</formula>
    </cfRule>
  </conditionalFormatting>
  <conditionalFormatting sqref="B75">
    <cfRule type="cellIs" dxfId="120" priority="242" operator="equal">
      <formula>""</formula>
    </cfRule>
    <cfRule type="cellIs" dxfId="119" priority="243" operator="equal">
      <formula>0</formula>
    </cfRule>
  </conditionalFormatting>
  <conditionalFormatting sqref="B73">
    <cfRule type="cellIs" dxfId="118" priority="240" operator="equal">
      <formula>""</formula>
    </cfRule>
    <cfRule type="cellIs" dxfId="117" priority="241" operator="equal">
      <formula>0</formula>
    </cfRule>
  </conditionalFormatting>
  <conditionalFormatting sqref="B77">
    <cfRule type="cellIs" dxfId="116" priority="236" operator="equal">
      <formula>""</formula>
    </cfRule>
    <cfRule type="cellIs" dxfId="115"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4" priority="235" operator="equal">
      <formula>0</formula>
    </cfRule>
  </conditionalFormatting>
  <conditionalFormatting sqref="AO49 Z49">
    <cfRule type="cellIs" dxfId="113" priority="234" operator="equal">
      <formula>0</formula>
    </cfRule>
  </conditionalFormatting>
  <conditionalFormatting sqref="AS49">
    <cfRule type="cellIs" dxfId="112" priority="233" operator="equal">
      <formula>0</formula>
    </cfRule>
  </conditionalFormatting>
  <conditionalFormatting sqref="Z51">
    <cfRule type="cellIs" dxfId="111" priority="229" operator="equal">
      <formula>""</formula>
    </cfRule>
    <cfRule type="cellIs" dxfId="110" priority="230" operator="equal">
      <formula>0</formula>
    </cfRule>
  </conditionalFormatting>
  <conditionalFormatting sqref="Z51:AN52">
    <cfRule type="cellIs" dxfId="109" priority="228" operator="equal">
      <formula>0</formula>
    </cfRule>
  </conditionalFormatting>
  <conditionalFormatting sqref="AO51">
    <cfRule type="cellIs" dxfId="108" priority="226" operator="equal">
      <formula>""</formula>
    </cfRule>
    <cfRule type="cellIs" dxfId="107" priority="227" operator="equal">
      <formula>0</formula>
    </cfRule>
  </conditionalFormatting>
  <conditionalFormatting sqref="AO51">
    <cfRule type="cellIs" dxfId="106" priority="225" operator="equal">
      <formula>0</formula>
    </cfRule>
  </conditionalFormatting>
  <conditionalFormatting sqref="Z53">
    <cfRule type="cellIs" dxfId="105" priority="223" operator="equal">
      <formula>""</formula>
    </cfRule>
    <cfRule type="cellIs" dxfId="104" priority="224" operator="equal">
      <formula>0</formula>
    </cfRule>
  </conditionalFormatting>
  <conditionalFormatting sqref="Z53:AN54">
    <cfRule type="cellIs" dxfId="103" priority="222" operator="equal">
      <formula>0</formula>
    </cfRule>
  </conditionalFormatting>
  <conditionalFormatting sqref="Z55 Z59">
    <cfRule type="cellIs" dxfId="102" priority="220" operator="equal">
      <formula>""</formula>
    </cfRule>
    <cfRule type="cellIs" dxfId="101" priority="221" operator="equal">
      <formula>0</formula>
    </cfRule>
  </conditionalFormatting>
  <conditionalFormatting sqref="Z55:AN56 Z59:AN60">
    <cfRule type="cellIs" dxfId="100" priority="219" operator="equal">
      <formula>0</formula>
    </cfRule>
  </conditionalFormatting>
  <conditionalFormatting sqref="Z75">
    <cfRule type="cellIs" dxfId="99" priority="214" operator="equal">
      <formula>""</formula>
    </cfRule>
    <cfRule type="cellIs" dxfId="98" priority="215" operator="equal">
      <formula>0</formula>
    </cfRule>
  </conditionalFormatting>
  <conditionalFormatting sqref="Z75:AN76">
    <cfRule type="cellIs" dxfId="97" priority="213" operator="equal">
      <formula>0</formula>
    </cfRule>
  </conditionalFormatting>
  <conditionalFormatting sqref="AS53 AS57">
    <cfRule type="cellIs" dxfId="96" priority="192" operator="equal">
      <formula>0</formula>
    </cfRule>
  </conditionalFormatting>
  <conditionalFormatting sqref="Z77">
    <cfRule type="cellIs" dxfId="95" priority="211" operator="equal">
      <formula>""</formula>
    </cfRule>
    <cfRule type="cellIs" dxfId="94" priority="212" operator="equal">
      <formula>0</formula>
    </cfRule>
  </conditionalFormatting>
  <conditionalFormatting sqref="Z77:AN78">
    <cfRule type="cellIs" dxfId="93" priority="210" operator="equal">
      <formula>0</formula>
    </cfRule>
  </conditionalFormatting>
  <conditionalFormatting sqref="AO55 AO59 AO75">
    <cfRule type="cellIs" dxfId="92" priority="208" operator="equal">
      <formula>""</formula>
    </cfRule>
    <cfRule type="cellIs" dxfId="91" priority="209" operator="equal">
      <formula>0</formula>
    </cfRule>
  </conditionalFormatting>
  <conditionalFormatting sqref="AO55 AO59 AO75">
    <cfRule type="cellIs" dxfId="90" priority="207" operator="equal">
      <formula>0</formula>
    </cfRule>
  </conditionalFormatting>
  <conditionalFormatting sqref="AO53 AO57 AO77">
    <cfRule type="cellIs" dxfId="89" priority="205" operator="equal">
      <formula>""</formula>
    </cfRule>
    <cfRule type="cellIs" dxfId="88" priority="206" operator="equal">
      <formula>0</formula>
    </cfRule>
  </conditionalFormatting>
  <conditionalFormatting sqref="AO53 AO57 AO77">
    <cfRule type="cellIs" dxfId="87" priority="204" operator="equal">
      <formula>0</formula>
    </cfRule>
  </conditionalFormatting>
  <conditionalFormatting sqref="AS51">
    <cfRule type="cellIs" dxfId="86" priority="202" operator="equal">
      <formula>""</formula>
    </cfRule>
    <cfRule type="cellIs" dxfId="85" priority="203" operator="equal">
      <formula>0</formula>
    </cfRule>
  </conditionalFormatting>
  <conditionalFormatting sqref="AS51">
    <cfRule type="cellIs" dxfId="84" priority="201" operator="equal">
      <formula>0</formula>
    </cfRule>
  </conditionalFormatting>
  <conditionalFormatting sqref="AS77">
    <cfRule type="cellIs" dxfId="83" priority="199" operator="equal">
      <formula>""</formula>
    </cfRule>
    <cfRule type="cellIs" dxfId="82" priority="200" operator="equal">
      <formula>0</formula>
    </cfRule>
  </conditionalFormatting>
  <conditionalFormatting sqref="AS77">
    <cfRule type="cellIs" dxfId="81" priority="198" operator="equal">
      <formula>0</formula>
    </cfRule>
  </conditionalFormatting>
  <conditionalFormatting sqref="AS55 AS59 AS75">
    <cfRule type="cellIs" dxfId="80" priority="196" operator="equal">
      <formula>""</formula>
    </cfRule>
    <cfRule type="cellIs" dxfId="79" priority="197" operator="equal">
      <formula>0</formula>
    </cfRule>
  </conditionalFormatting>
  <conditionalFormatting sqref="AS55 AS59 AS75">
    <cfRule type="cellIs" dxfId="78" priority="195" operator="equal">
      <formula>0</formula>
    </cfRule>
  </conditionalFormatting>
  <conditionalFormatting sqref="AS53 AS57">
    <cfRule type="cellIs" dxfId="77" priority="193" operator="equal">
      <formula>""</formula>
    </cfRule>
    <cfRule type="cellIs" dxfId="76" priority="194" operator="equal">
      <formula>0</formula>
    </cfRule>
  </conditionalFormatting>
  <conditionalFormatting sqref="AO61 AO65 AO69">
    <cfRule type="cellIs" dxfId="75" priority="20" operator="equal">
      <formula>""</formula>
    </cfRule>
    <cfRule type="cellIs" dxfId="74" priority="21" operator="equal">
      <formula>0</formula>
    </cfRule>
  </conditionalFormatting>
  <conditionalFormatting sqref="AO61 AO65 AO69">
    <cfRule type="cellIs" dxfId="73" priority="19" operator="equal">
      <formula>0</formula>
    </cfRule>
  </conditionalFormatting>
  <conditionalFormatting sqref="Z57">
    <cfRule type="cellIs" dxfId="72" priority="47" operator="equal">
      <formula>""</formula>
    </cfRule>
    <cfRule type="cellIs" dxfId="71" priority="48" operator="equal">
      <formula>0</formula>
    </cfRule>
  </conditionalFormatting>
  <conditionalFormatting sqref="Z57:AN58">
    <cfRule type="cellIs" dxfId="70" priority="46" operator="equal">
      <formula>0</formula>
    </cfRule>
  </conditionalFormatting>
  <conditionalFormatting sqref="AS63 AS67 AS71">
    <cfRule type="cellIs" dxfId="69" priority="17" operator="equal">
      <formula>""</formula>
    </cfRule>
    <cfRule type="cellIs" dxfId="68" priority="18" operator="equal">
      <formula>0</formula>
    </cfRule>
  </conditionalFormatting>
  <conditionalFormatting sqref="AS63 AS67 AS71">
    <cfRule type="cellIs" dxfId="67" priority="16" operator="equal">
      <formula>0</formula>
    </cfRule>
  </conditionalFormatting>
  <conditionalFormatting sqref="AO63 AO67 AO71">
    <cfRule type="cellIs" dxfId="66" priority="23" operator="equal">
      <formula>""</formula>
    </cfRule>
    <cfRule type="cellIs" dxfId="65" priority="24" operator="equal">
      <formula>0</formula>
    </cfRule>
  </conditionalFormatting>
  <conditionalFormatting sqref="AO63 AO67 AO71">
    <cfRule type="cellIs" dxfId="64" priority="22" operator="equal">
      <formula>0</formula>
    </cfRule>
  </conditionalFormatting>
  <conditionalFormatting sqref="AS61 AS65 AS69">
    <cfRule type="cellIs" dxfId="63" priority="13" operator="equal">
      <formula>0</formula>
    </cfRule>
  </conditionalFormatting>
  <conditionalFormatting sqref="AS61 AS65 AS69">
    <cfRule type="cellIs" dxfId="62" priority="14" operator="equal">
      <formula>""</formula>
    </cfRule>
    <cfRule type="cellIs" dxfId="61" priority="15" operator="equal">
      <formula>0</formula>
    </cfRule>
  </conditionalFormatting>
  <conditionalFormatting sqref="Z61 Z65 Z69">
    <cfRule type="cellIs" dxfId="60" priority="11" operator="equal">
      <formula>""</formula>
    </cfRule>
    <cfRule type="cellIs" dxfId="59" priority="12" operator="equal">
      <formula>0</formula>
    </cfRule>
  </conditionalFormatting>
  <conditionalFormatting sqref="Z61:AN62 Z65:AN66 Z69:AN70">
    <cfRule type="cellIs" dxfId="58" priority="10" operator="equal">
      <formula>0</formula>
    </cfRule>
  </conditionalFormatting>
  <conditionalFormatting sqref="Z63 Z67 Z71">
    <cfRule type="cellIs" dxfId="57" priority="26" operator="equal">
      <formula>""</formula>
    </cfRule>
    <cfRule type="cellIs" dxfId="56" priority="27" operator="equal">
      <formula>0</formula>
    </cfRule>
  </conditionalFormatting>
  <conditionalFormatting sqref="Z63:AN64 Z67:AN68 Z71:AN72">
    <cfRule type="cellIs" dxfId="55" priority="25" operator="equal">
      <formula>0</formula>
    </cfRule>
  </conditionalFormatting>
  <conditionalFormatting sqref="AO73">
    <cfRule type="cellIs" dxfId="54" priority="8" operator="equal">
      <formula>""</formula>
    </cfRule>
    <cfRule type="cellIs" dxfId="53" priority="9" operator="equal">
      <formula>0</formula>
    </cfRule>
  </conditionalFormatting>
  <conditionalFormatting sqref="AO73">
    <cfRule type="cellIs" dxfId="52" priority="7" operator="equal">
      <formula>0</formula>
    </cfRule>
  </conditionalFormatting>
  <conditionalFormatting sqref="Z73">
    <cfRule type="cellIs" dxfId="51" priority="2" operator="equal">
      <formula>""</formula>
    </cfRule>
    <cfRule type="cellIs" dxfId="50" priority="3" operator="equal">
      <formula>0</formula>
    </cfRule>
  </conditionalFormatting>
  <conditionalFormatting sqref="Z73:AN74">
    <cfRule type="cellIs" dxfId="49" priority="1" operator="equal">
      <formula>0</formula>
    </cfRule>
  </conditionalFormatting>
  <hyperlinks>
    <hyperlink ref="AN81:AQ82" location="'Mise en oeuvre'!Zone_d_impression" tooltip="Mise en Oeuvre" display="précédent" xr:uid="{00000000-0004-0000-0A00-000000000000}"/>
    <hyperlink ref="AS81:AV82" location="'Page de garde'!Zone_d_impression" tooltip="Accueil" display="Retour accueil" xr:uid="{00000000-0004-0000-0A00-000001000000}"/>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2"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N176"/>
  <sheetViews>
    <sheetView showGridLines="0" topLeftCell="A115" zoomScale="84" zoomScaleNormal="84" workbookViewId="0">
      <selection activeCell="BH137" sqref="BH137"/>
    </sheetView>
  </sheetViews>
  <sheetFormatPr baseColWidth="10" defaultColWidth="2.7109375" defaultRowHeight="12" customHeight="1" x14ac:dyDescent="0.25"/>
  <cols>
    <col min="1" max="48" width="2.7109375" style="80"/>
    <col min="49" max="58" width="2.7109375" style="92"/>
    <col min="59" max="61" width="2.7109375" style="81"/>
    <col min="62" max="66" width="2.7109375" style="92"/>
    <col min="67" max="16384" width="2.7109375" style="81"/>
  </cols>
  <sheetData>
    <row r="1" spans="1:56" ht="12" customHeight="1" thickTop="1" x14ac:dyDescent="0.25">
      <c r="A1" s="400"/>
      <c r="B1" s="400"/>
      <c r="C1" s="400"/>
      <c r="D1" s="401">
        <f>'Page de garde'!D1:AM3</f>
        <v>0</v>
      </c>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919" t="s">
        <v>783</v>
      </c>
      <c r="AO1" s="920"/>
      <c r="AP1" s="920"/>
      <c r="AQ1" s="920"/>
      <c r="AR1" s="920"/>
      <c r="AS1" s="920"/>
      <c r="AT1" s="920"/>
      <c r="AU1" s="920"/>
      <c r="AV1" s="921"/>
    </row>
    <row r="2" spans="1:56" ht="12" customHeight="1" x14ac:dyDescent="0.25">
      <c r="A2" s="400"/>
      <c r="B2" s="400"/>
      <c r="C2" s="400"/>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922"/>
      <c r="AO2" s="453"/>
      <c r="AP2" s="453"/>
      <c r="AQ2" s="453"/>
      <c r="AR2" s="453"/>
      <c r="AS2" s="453"/>
      <c r="AT2" s="453"/>
      <c r="AU2" s="453"/>
      <c r="AV2" s="923"/>
      <c r="AZ2" s="92" t="s">
        <v>796</v>
      </c>
    </row>
    <row r="3" spans="1:56" ht="12" customHeight="1" thickBot="1" x14ac:dyDescent="0.3">
      <c r="A3" s="400"/>
      <c r="B3" s="400"/>
      <c r="C3" s="400"/>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924"/>
      <c r="AO3" s="925"/>
      <c r="AP3" s="925"/>
      <c r="AQ3" s="925"/>
      <c r="AR3" s="925"/>
      <c r="AS3" s="925"/>
      <c r="AT3" s="925"/>
      <c r="AU3" s="925"/>
      <c r="AV3" s="926"/>
      <c r="AZ3" s="92" t="s">
        <v>797</v>
      </c>
    </row>
    <row r="4" spans="1:56" ht="12" customHeight="1" thickTop="1" x14ac:dyDescent="0.25">
      <c r="A4" s="1011" t="str">
        <f>CONCATENATE("ANNEE ", Identification!J5)</f>
        <v>ANNEE 2021</v>
      </c>
      <c r="B4" s="1011"/>
      <c r="C4" s="1011"/>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1011"/>
      <c r="AN4" s="1011"/>
      <c r="AO4" s="1011"/>
      <c r="AP4" s="1011"/>
      <c r="AQ4" s="1011"/>
      <c r="AR4" s="1011"/>
      <c r="AS4" s="1011"/>
      <c r="AT4" s="1011"/>
      <c r="AU4" s="1011"/>
      <c r="AV4" s="1011"/>
    </row>
    <row r="5" spans="1:56" ht="12" customHeight="1" x14ac:dyDescent="0.25">
      <c r="A5" s="1011"/>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c r="AT5" s="1011"/>
      <c r="AU5" s="1011"/>
      <c r="AV5" s="1011"/>
    </row>
    <row r="6" spans="1:56" ht="12" customHeight="1" thickBot="1" x14ac:dyDescent="0.3">
      <c r="A6" s="1011"/>
      <c r="B6" s="1011"/>
      <c r="C6" s="1011"/>
      <c r="D6" s="1011"/>
      <c r="E6" s="1011"/>
      <c r="F6" s="1011"/>
      <c r="G6" s="1011"/>
      <c r="H6" s="1011"/>
      <c r="I6" s="1011"/>
      <c r="J6" s="1011"/>
      <c r="K6" s="1011"/>
      <c r="L6" s="1011"/>
      <c r="M6" s="1011"/>
      <c r="N6" s="1011"/>
      <c r="O6" s="1011"/>
      <c r="P6" s="1011"/>
      <c r="Q6" s="1011"/>
      <c r="R6" s="1011"/>
      <c r="S6" s="1011"/>
      <c r="T6" s="1011"/>
      <c r="U6" s="1011"/>
      <c r="V6" s="1011"/>
      <c r="W6" s="1011"/>
      <c r="X6" s="1011"/>
      <c r="Y6" s="1011"/>
      <c r="Z6" s="1011"/>
      <c r="AA6" s="1011"/>
      <c r="AB6" s="1011"/>
      <c r="AC6" s="1011"/>
      <c r="AD6" s="1011"/>
      <c r="AE6" s="1011"/>
      <c r="AF6" s="1011"/>
      <c r="AG6" s="1011"/>
      <c r="AH6" s="1011"/>
      <c r="AI6" s="1011"/>
      <c r="AJ6" s="1011"/>
      <c r="AK6" s="1011"/>
      <c r="AL6" s="1011"/>
      <c r="AM6" s="1011"/>
      <c r="AN6" s="1011"/>
      <c r="AO6" s="1011"/>
      <c r="AP6" s="1011"/>
      <c r="AQ6" s="1011"/>
      <c r="AR6" s="1011"/>
      <c r="AS6" s="1011"/>
      <c r="AT6" s="1011"/>
      <c r="AU6" s="1011"/>
      <c r="AV6" s="1011"/>
    </row>
    <row r="7" spans="1:56" ht="12" customHeight="1" x14ac:dyDescent="0.25">
      <c r="A7"/>
      <c r="B7" s="583" t="s">
        <v>784</v>
      </c>
      <c r="C7" s="584"/>
      <c r="D7" s="584"/>
      <c r="E7" s="584"/>
      <c r="F7" s="584"/>
      <c r="G7" s="584"/>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c r="AT7" s="584"/>
      <c r="AU7" s="585"/>
      <c r="AV7"/>
    </row>
    <row r="8" spans="1:56" ht="12" customHeight="1" x14ac:dyDescent="0.25">
      <c r="A8"/>
      <c r="B8" s="586"/>
      <c r="C8" s="587"/>
      <c r="D8" s="587"/>
      <c r="E8" s="587"/>
      <c r="F8" s="587"/>
      <c r="G8" s="587"/>
      <c r="H8" s="587"/>
      <c r="I8" s="587"/>
      <c r="J8" s="587"/>
      <c r="K8" s="587"/>
      <c r="L8" s="587"/>
      <c r="M8" s="587"/>
      <c r="N8" s="587"/>
      <c r="O8" s="587"/>
      <c r="P8" s="587"/>
      <c r="Q8" s="587"/>
      <c r="R8" s="587"/>
      <c r="S8" s="587"/>
      <c r="T8" s="587"/>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c r="AT8" s="587"/>
      <c r="AU8" s="588"/>
      <c r="AV8"/>
    </row>
    <row r="9" spans="1:56" ht="12" customHeight="1" x14ac:dyDescent="0.25">
      <c r="A9"/>
      <c r="B9" s="586"/>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8"/>
      <c r="AV9"/>
    </row>
    <row r="10" spans="1:56" ht="12" customHeight="1" x14ac:dyDescent="0.25">
      <c r="A10"/>
      <c r="B10" s="586"/>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c r="AT10" s="587"/>
      <c r="AU10" s="588"/>
      <c r="AV10"/>
    </row>
    <row r="11" spans="1:56" ht="12" customHeight="1" thickBot="1" x14ac:dyDescent="0.3">
      <c r="A11"/>
      <c r="B11" s="589"/>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c r="AT11" s="590"/>
      <c r="AU11" s="591"/>
      <c r="AV11"/>
    </row>
    <row r="12" spans="1:56" ht="12"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row>
    <row r="13" spans="1:56" ht="1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25">
      <c r="A14"/>
      <c r="B14"/>
      <c r="C14"/>
      <c r="D14"/>
      <c r="E14" s="1012" t="s">
        <v>785</v>
      </c>
      <c r="F14" s="1012"/>
      <c r="G14" s="1012"/>
      <c r="H14" s="1012"/>
      <c r="I14" s="1012"/>
      <c r="J14" s="1012"/>
      <c r="K14" s="1012"/>
      <c r="L14" s="1012"/>
      <c r="M14" s="1012"/>
      <c r="N14" s="1012"/>
      <c r="O14" s="1012"/>
      <c r="P14" s="1012"/>
      <c r="Q14" s="1012"/>
      <c r="R14" s="1012"/>
      <c r="S14" s="1012"/>
      <c r="T14" s="1012"/>
      <c r="U14" s="1012"/>
      <c r="V14" s="1012"/>
      <c r="W14" s="1012"/>
      <c r="X14" s="1012"/>
      <c r="Y14" s="1012"/>
      <c r="Z14" s="1012"/>
      <c r="AA14" s="1012"/>
      <c r="AB14" s="1012"/>
      <c r="AC14" s="1012"/>
      <c r="AD14" s="1012"/>
      <c r="AE14" s="1012"/>
      <c r="AF14" s="1012"/>
      <c r="AG14" s="1012"/>
      <c r="AH14" s="1012"/>
      <c r="AI14" s="1012"/>
      <c r="AJ14" s="1012"/>
      <c r="AK14" s="1012"/>
      <c r="AL14" s="1012"/>
      <c r="AM14" s="1012"/>
      <c r="AN14" s="1012"/>
      <c r="AO14" s="1012"/>
      <c r="AP14" s="1012"/>
      <c r="AQ14" s="1012"/>
      <c r="AR14" s="1012"/>
      <c r="AS14" s="1012"/>
      <c r="AT14" s="1012"/>
      <c r="AU14" s="1012"/>
      <c r="AV14"/>
      <c r="AX14" s="927"/>
      <c r="AY14" s="927"/>
      <c r="AZ14" s="927"/>
      <c r="BA14" s="927"/>
      <c r="BB14" s="927"/>
      <c r="BC14" s="927"/>
      <c r="BD14" s="93"/>
    </row>
    <row r="15" spans="1:56" ht="12" customHeight="1" x14ac:dyDescent="0.25">
      <c r="A15"/>
      <c r="B15"/>
      <c r="C15"/>
      <c r="D15" s="71"/>
      <c r="E15" s="1012"/>
      <c r="F15" s="1012"/>
      <c r="G15" s="1012"/>
      <c r="H15" s="1012"/>
      <c r="I15" s="1012"/>
      <c r="J15" s="1012"/>
      <c r="K15" s="1012"/>
      <c r="L15" s="1012"/>
      <c r="M15" s="1012"/>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2"/>
      <c r="AR15" s="1012"/>
      <c r="AS15" s="1012"/>
      <c r="AT15" s="1012"/>
      <c r="AU15" s="1012"/>
      <c r="AV15"/>
      <c r="AX15" s="927"/>
      <c r="AY15" s="927"/>
      <c r="AZ15" s="927"/>
      <c r="BA15" s="927"/>
      <c r="BB15" s="927"/>
      <c r="BC15" s="927"/>
      <c r="BD15" s="93"/>
    </row>
    <row r="16" spans="1:56" ht="12" customHeight="1" x14ac:dyDescent="0.25">
      <c r="A16"/>
      <c r="B16"/>
      <c r="C16"/>
      <c r="D16"/>
      <c r="E16" s="1012"/>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c r="AS16" s="1012"/>
      <c r="AT16" s="1012"/>
      <c r="AU16" s="1012"/>
      <c r="AV16" s="78"/>
    </row>
    <row r="17" spans="1:58" ht="12"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78"/>
    </row>
    <row r="18" spans="1:58" ht="12" customHeight="1" x14ac:dyDescent="0.25">
      <c r="A18"/>
      <c r="B18"/>
      <c r="C18"/>
      <c r="D18"/>
      <c r="E18"/>
      <c r="F18" s="1013" t="s">
        <v>786</v>
      </c>
      <c r="G18" s="1014"/>
      <c r="H18" s="1014"/>
      <c r="I18" s="1014"/>
      <c r="J18" s="1014"/>
      <c r="K18" s="1014"/>
      <c r="L18" s="1014"/>
      <c r="M18" s="1014"/>
      <c r="N18" s="1015"/>
      <c r="O18"/>
      <c r="P18" s="1025" t="e">
        <f>VLOOKUP(AX18,[1]Projet!$A:$E,5,FALSE)</f>
        <v>#N/A</v>
      </c>
      <c r="Q18" s="1026"/>
      <c r="R18"/>
      <c r="S18"/>
      <c r="T18"/>
      <c r="U18"/>
      <c r="V18"/>
      <c r="W18" s="1013" t="s">
        <v>794</v>
      </c>
      <c r="X18" s="1014"/>
      <c r="Y18" s="1014"/>
      <c r="Z18" s="1014"/>
      <c r="AA18" s="1014"/>
      <c r="AB18" s="1014"/>
      <c r="AC18" s="1014"/>
      <c r="AD18" s="1014"/>
      <c r="AE18" s="1015"/>
      <c r="AF18"/>
      <c r="AG18" s="1029" t="e">
        <f>VLOOKUP(AX18,[1]Projet!$A:$E,4,FALSE)</f>
        <v>#N/A</v>
      </c>
      <c r="AH18" s="1030"/>
      <c r="AI18" s="1030"/>
      <c r="AJ18" s="1030"/>
      <c r="AK18" s="1031"/>
      <c r="AL18"/>
      <c r="AM18"/>
      <c r="AN18"/>
      <c r="AO18"/>
      <c r="AP18"/>
      <c r="AQ18"/>
      <c r="AR18"/>
      <c r="AS18"/>
      <c r="AT18"/>
      <c r="AU18"/>
      <c r="AV18" s="78"/>
      <c r="AX18" s="1035" t="str">
        <f>CONCATENATE(P24,P21)</f>
        <v>00</v>
      </c>
      <c r="AY18" s="1035"/>
      <c r="AZ18" s="927"/>
      <c r="BA18" s="927"/>
      <c r="BB18" s="927"/>
      <c r="BC18" s="927"/>
      <c r="BD18" s="93"/>
    </row>
    <row r="19" spans="1:58" ht="12" customHeight="1" x14ac:dyDescent="0.25">
      <c r="A19"/>
      <c r="B19"/>
      <c r="C19"/>
      <c r="D19" s="71"/>
      <c r="E19" s="71"/>
      <c r="F19" s="1016"/>
      <c r="G19" s="1017"/>
      <c r="H19" s="1017"/>
      <c r="I19" s="1017"/>
      <c r="J19" s="1017"/>
      <c r="K19" s="1017"/>
      <c r="L19" s="1017"/>
      <c r="M19" s="1017"/>
      <c r="N19" s="1018"/>
      <c r="O19"/>
      <c r="P19" s="1027"/>
      <c r="Q19" s="1028"/>
      <c r="R19"/>
      <c r="S19"/>
      <c r="T19"/>
      <c r="U19"/>
      <c r="V19"/>
      <c r="W19" s="1016"/>
      <c r="X19" s="1017"/>
      <c r="Y19" s="1017"/>
      <c r="Z19" s="1017"/>
      <c r="AA19" s="1017"/>
      <c r="AB19" s="1017"/>
      <c r="AC19" s="1017"/>
      <c r="AD19" s="1017"/>
      <c r="AE19" s="1018"/>
      <c r="AF19"/>
      <c r="AG19" s="1032"/>
      <c r="AH19" s="1033"/>
      <c r="AI19" s="1033"/>
      <c r="AJ19" s="1033"/>
      <c r="AK19" s="1034"/>
      <c r="AL19"/>
      <c r="AM19"/>
      <c r="AN19"/>
      <c r="AO19"/>
      <c r="AP19"/>
      <c r="AQ19"/>
      <c r="AR19"/>
      <c r="AS19"/>
      <c r="AT19"/>
      <c r="AU19"/>
      <c r="AV19" s="79"/>
      <c r="AX19" s="1035"/>
      <c r="AY19" s="1035"/>
      <c r="AZ19" s="927"/>
      <c r="BA19" s="927"/>
      <c r="BB19" s="927"/>
      <c r="BC19" s="927"/>
      <c r="BD19" s="93"/>
    </row>
    <row r="20" spans="1:58" ht="12"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79"/>
      <c r="AV20" s="79"/>
    </row>
    <row r="21" spans="1:58" ht="12" customHeight="1" x14ac:dyDescent="0.25">
      <c r="A21"/>
      <c r="B21"/>
      <c r="C21"/>
      <c r="D21"/>
      <c r="E21"/>
      <c r="F21" s="1013" t="s">
        <v>787</v>
      </c>
      <c r="G21" s="1014"/>
      <c r="H21" s="1014"/>
      <c r="I21" s="1014"/>
      <c r="J21" s="1014"/>
      <c r="K21" s="1014"/>
      <c r="L21" s="1014"/>
      <c r="M21" s="1014"/>
      <c r="N21" s="1015"/>
      <c r="O21"/>
      <c r="P21" s="1019">
        <f>Identification!B10</f>
        <v>0</v>
      </c>
      <c r="Q21" s="1020"/>
      <c r="R21" s="1020"/>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c r="AT21" s="1020"/>
      <c r="AU21" s="1021"/>
      <c r="AV21"/>
      <c r="AZ21" s="927"/>
      <c r="BA21" s="927"/>
    </row>
    <row r="22" spans="1:58" ht="12" customHeight="1" x14ac:dyDescent="0.25">
      <c r="A22"/>
      <c r="B22"/>
      <c r="C22"/>
      <c r="D22" s="71"/>
      <c r="E22" s="71"/>
      <c r="F22" s="1016"/>
      <c r="G22" s="1017"/>
      <c r="H22" s="1017"/>
      <c r="I22" s="1017"/>
      <c r="J22" s="1017"/>
      <c r="K22" s="1017"/>
      <c r="L22" s="1017"/>
      <c r="M22" s="1017"/>
      <c r="N22" s="1018"/>
      <c r="O22"/>
      <c r="P22" s="1022"/>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4"/>
      <c r="AV22"/>
      <c r="AZ22" s="927"/>
      <c r="BA22" s="927"/>
    </row>
    <row r="23" spans="1:58" ht="12" customHeight="1" x14ac:dyDescent="0.25">
      <c r="A23"/>
      <c r="B23"/>
      <c r="C23"/>
      <c r="D23" s="71"/>
      <c r="E23" s="71"/>
      <c r="F23"/>
      <c r="G23"/>
      <c r="H23"/>
      <c r="I23"/>
      <c r="J23"/>
      <c r="K23"/>
      <c r="L23"/>
      <c r="M23"/>
      <c r="N23"/>
      <c r="O23"/>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102"/>
      <c r="AV23"/>
      <c r="AW23" s="94"/>
      <c r="AX23" s="94"/>
    </row>
    <row r="24" spans="1:58" ht="12" customHeight="1" x14ac:dyDescent="0.25">
      <c r="A24"/>
      <c r="B24"/>
      <c r="C24"/>
      <c r="D24" s="71"/>
      <c r="E24" s="71"/>
      <c r="F24" s="1013" t="s">
        <v>788</v>
      </c>
      <c r="G24" s="1014"/>
      <c r="H24" s="1014"/>
      <c r="I24" s="1014"/>
      <c r="J24" s="1014"/>
      <c r="K24" s="1014"/>
      <c r="L24" s="1014"/>
      <c r="M24" s="1014"/>
      <c r="N24" s="1015"/>
      <c r="O24"/>
      <c r="P24" s="1019">
        <f>Identification!N26</f>
        <v>0</v>
      </c>
      <c r="Q24" s="1020"/>
      <c r="R24" s="1020"/>
      <c r="S24" s="1020"/>
      <c r="T24" s="1020"/>
      <c r="U24" s="1020"/>
      <c r="V24" s="1020"/>
      <c r="W24" s="1020"/>
      <c r="X24" s="1020"/>
      <c r="Y24" s="1020"/>
      <c r="Z24" s="1020"/>
      <c r="AA24" s="1020"/>
      <c r="AB24" s="1020"/>
      <c r="AC24" s="1020"/>
      <c r="AD24" s="1020"/>
      <c r="AE24" s="1020"/>
      <c r="AF24" s="1020"/>
      <c r="AG24" s="1020"/>
      <c r="AH24" s="1020"/>
      <c r="AI24" s="1020"/>
      <c r="AJ24" s="1020"/>
      <c r="AK24" s="1020"/>
      <c r="AL24" s="1020"/>
      <c r="AM24" s="1020"/>
      <c r="AN24" s="1020"/>
      <c r="AO24" s="1020"/>
      <c r="AP24" s="1020"/>
      <c r="AQ24" s="1020"/>
      <c r="AR24" s="1020"/>
      <c r="AS24" s="1020"/>
      <c r="AT24" s="1020"/>
      <c r="AU24" s="1021"/>
      <c r="AV24"/>
    </row>
    <row r="25" spans="1:58" ht="12" customHeight="1" x14ac:dyDescent="0.25">
      <c r="A25"/>
      <c r="B25"/>
      <c r="C25"/>
      <c r="D25" s="71"/>
      <c r="E25" s="71"/>
      <c r="F25" s="1016"/>
      <c r="G25" s="1017"/>
      <c r="H25" s="1017"/>
      <c r="I25" s="1017"/>
      <c r="J25" s="1017"/>
      <c r="K25" s="1017"/>
      <c r="L25" s="1017"/>
      <c r="M25" s="1017"/>
      <c r="N25" s="1018"/>
      <c r="O25"/>
      <c r="P25" s="1022"/>
      <c r="Q25" s="1023"/>
      <c r="R25" s="1023"/>
      <c r="S25" s="1023"/>
      <c r="T25" s="1023"/>
      <c r="U25" s="1023"/>
      <c r="V25" s="1023"/>
      <c r="W25" s="1023"/>
      <c r="X25" s="1023"/>
      <c r="Y25" s="1023"/>
      <c r="Z25" s="1023"/>
      <c r="AA25" s="1023"/>
      <c r="AB25" s="1023"/>
      <c r="AC25" s="1023"/>
      <c r="AD25" s="1023"/>
      <c r="AE25" s="1023"/>
      <c r="AF25" s="1023"/>
      <c r="AG25" s="1023"/>
      <c r="AH25" s="1023"/>
      <c r="AI25" s="1023"/>
      <c r="AJ25" s="1023"/>
      <c r="AK25" s="1023"/>
      <c r="AL25" s="1023"/>
      <c r="AM25" s="1023"/>
      <c r="AN25" s="1023"/>
      <c r="AO25" s="1023"/>
      <c r="AP25" s="1023"/>
      <c r="AQ25" s="1023"/>
      <c r="AR25" s="1023"/>
      <c r="AS25" s="1023"/>
      <c r="AT25" s="1023"/>
      <c r="AU25" s="1024"/>
      <c r="AV25"/>
    </row>
    <row r="26" spans="1:58" ht="12" customHeight="1" x14ac:dyDescent="0.25">
      <c r="A26"/>
      <c r="B26"/>
      <c r="C26"/>
      <c r="D26" s="71"/>
      <c r="E26" s="71"/>
      <c r="F26" s="71"/>
      <c r="G26" s="71"/>
      <c r="H26" s="71"/>
      <c r="I26" s="71"/>
      <c r="J26" s="71"/>
      <c r="K26" s="71"/>
      <c r="L26" s="71"/>
      <c r="M26" s="71"/>
      <c r="N26" s="71"/>
      <c r="O26" s="71"/>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c r="AW26" s="94"/>
      <c r="AX26" s="94"/>
      <c r="AY26" s="94"/>
      <c r="AZ26" s="94"/>
      <c r="BA26" s="94"/>
      <c r="BB26" s="94"/>
      <c r="BC26" s="94"/>
      <c r="BD26" s="94"/>
      <c r="BE26" s="94"/>
    </row>
    <row r="27" spans="1:58" ht="12" customHeight="1" x14ac:dyDescent="0.25">
      <c r="A27"/>
      <c r="B27"/>
      <c r="C27"/>
      <c r="D27" s="71"/>
      <c r="E27" s="71"/>
      <c r="F27" s="1013" t="s">
        <v>789</v>
      </c>
      <c r="G27" s="1014"/>
      <c r="H27" s="1014"/>
      <c r="I27" s="1014"/>
      <c r="J27" s="1014"/>
      <c r="K27" s="1014"/>
      <c r="L27" s="1014"/>
      <c r="M27" s="1014"/>
      <c r="N27" s="1015"/>
      <c r="O27" s="71"/>
      <c r="P27" s="1019" t="s">
        <v>953</v>
      </c>
      <c r="Q27" s="1020"/>
      <c r="R27" s="1020"/>
      <c r="S27" s="1020"/>
      <c r="T27" s="1020"/>
      <c r="U27" s="1020"/>
      <c r="V27" s="1020"/>
      <c r="W27" s="1020"/>
      <c r="X27" s="1020"/>
      <c r="Y27" s="1020"/>
      <c r="Z27" s="1020"/>
      <c r="AA27" s="1020"/>
      <c r="AB27" s="1020"/>
      <c r="AC27" s="1020"/>
      <c r="AD27" s="1020"/>
      <c r="AE27" s="1020"/>
      <c r="AF27" s="1020"/>
      <c r="AG27" s="1020"/>
      <c r="AH27" s="1020"/>
      <c r="AI27" s="1020"/>
      <c r="AJ27" s="1020"/>
      <c r="AK27" s="1020"/>
      <c r="AL27" s="1020"/>
      <c r="AM27" s="1020"/>
      <c r="AN27" s="1020"/>
      <c r="AO27" s="1020"/>
      <c r="AP27" s="1020"/>
      <c r="AQ27" s="1020"/>
      <c r="AR27" s="1020"/>
      <c r="AS27" s="1020"/>
      <c r="AT27" s="1020"/>
      <c r="AU27" s="1021"/>
      <c r="AV27"/>
    </row>
    <row r="28" spans="1:58" ht="12" customHeight="1" x14ac:dyDescent="0.25">
      <c r="A28"/>
      <c r="B28"/>
      <c r="C28"/>
      <c r="D28" s="71"/>
      <c r="E28" s="71"/>
      <c r="F28" s="1016"/>
      <c r="G28" s="1017"/>
      <c r="H28" s="1017"/>
      <c r="I28" s="1017"/>
      <c r="J28" s="1017"/>
      <c r="K28" s="1017"/>
      <c r="L28" s="1017"/>
      <c r="M28" s="1017"/>
      <c r="N28" s="1018"/>
      <c r="O28" s="71"/>
      <c r="P28" s="1022"/>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c r="AL28" s="1023"/>
      <c r="AM28" s="1023"/>
      <c r="AN28" s="1023"/>
      <c r="AO28" s="1023"/>
      <c r="AP28" s="1023"/>
      <c r="AQ28" s="1023"/>
      <c r="AR28" s="1023"/>
      <c r="AS28" s="1023"/>
      <c r="AT28" s="1023"/>
      <c r="AU28" s="1024"/>
      <c r="AV28"/>
    </row>
    <row r="29" spans="1:58" ht="12" customHeight="1" x14ac:dyDescent="0.25">
      <c r="A29"/>
      <c r="B29"/>
      <c r="C29"/>
      <c r="D29" s="71"/>
      <c r="E29" s="71"/>
      <c r="F29" s="71"/>
      <c r="G29" s="71"/>
      <c r="H29" s="71"/>
      <c r="I29" s="71"/>
      <c r="J29" s="71"/>
      <c r="K29" s="71"/>
      <c r="L29" s="71"/>
      <c r="M29" s="71"/>
      <c r="N29" s="71"/>
      <c r="O29" s="71"/>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71"/>
      <c r="AZ29" s="94"/>
      <c r="BF29" s="95"/>
    </row>
    <row r="30" spans="1:58" ht="24.75" customHeight="1" x14ac:dyDescent="0.25">
      <c r="A30"/>
      <c r="B30"/>
      <c r="C30"/>
      <c r="D30" s="71"/>
      <c r="E30" s="71"/>
      <c r="F30" s="1013" t="s">
        <v>48</v>
      </c>
      <c r="G30" s="1014"/>
      <c r="H30" s="1014"/>
      <c r="I30" s="1014"/>
      <c r="J30" s="1014"/>
      <c r="K30" s="1014"/>
      <c r="L30" s="1014"/>
      <c r="M30" s="1014"/>
      <c r="N30" s="1015"/>
      <c r="O30" s="71"/>
      <c r="P30" s="1038" t="e">
        <f>CONCATENATE(" -  ",Table!#REF!,Table!#REF!,Table!#REF!,Table!#REF!,Table!#REF!,Table!#REF!,Table!#REF!,Table!#REF!,Table!#REF!,Table!#REF!,Table!#REF!,Table!#REF!,Table!#REF!,Table!#REF!,Table!#REF!,Table!#REF!,Table!#REF!,Table!#REF!,Table!#REF!,Table!#REF!,Table!#REF!,Table!#REF!,Table!#REF!,Table!#REF!,Table!#REF!,Table!#REF!,Table!#REF!,Table!#REF!,Table!#REF!,Table!#REF!,Table!#REF!,Table!#REF!)</f>
        <v>#REF!</v>
      </c>
      <c r="Q30" s="1039"/>
      <c r="R30" s="1039"/>
      <c r="S30" s="1039"/>
      <c r="T30" s="1039"/>
      <c r="U30" s="1039"/>
      <c r="V30" s="1039"/>
      <c r="W30" s="1039"/>
      <c r="X30" s="1039"/>
      <c r="Y30" s="1039"/>
      <c r="Z30" s="1039"/>
      <c r="AA30" s="1039"/>
      <c r="AB30" s="1039"/>
      <c r="AC30" s="1039"/>
      <c r="AD30" s="1039"/>
      <c r="AE30" s="1039"/>
      <c r="AF30" s="1039"/>
      <c r="AG30" s="1039"/>
      <c r="AH30" s="1039"/>
      <c r="AI30" s="1039"/>
      <c r="AJ30" s="1039"/>
      <c r="AK30" s="1039"/>
      <c r="AL30" s="1039"/>
      <c r="AM30" s="1039"/>
      <c r="AN30" s="1039"/>
      <c r="AO30" s="1039"/>
      <c r="AP30" s="1039"/>
      <c r="AQ30" s="1039"/>
      <c r="AR30" s="1039"/>
      <c r="AS30" s="1039"/>
      <c r="AT30" s="1039"/>
      <c r="AU30" s="1040"/>
      <c r="AV30"/>
    </row>
    <row r="31" spans="1:58" ht="24.75" customHeight="1" x14ac:dyDescent="0.25">
      <c r="A31"/>
      <c r="B31"/>
      <c r="C31"/>
      <c r="D31" s="71"/>
      <c r="E31" s="71"/>
      <c r="F31" s="1016"/>
      <c r="G31" s="1017"/>
      <c r="H31" s="1017"/>
      <c r="I31" s="1017"/>
      <c r="J31" s="1017"/>
      <c r="K31" s="1017"/>
      <c r="L31" s="1017"/>
      <c r="M31" s="1017"/>
      <c r="N31" s="1018"/>
      <c r="O31" s="71"/>
      <c r="P31" s="1041"/>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3"/>
      <c r="AV31"/>
    </row>
    <row r="32" spans="1:58" ht="12" customHeight="1" x14ac:dyDescent="0.25">
      <c r="A32"/>
      <c r="B32"/>
      <c r="C32"/>
      <c r="D32" s="71"/>
      <c r="E32" s="71"/>
      <c r="F32" s="71"/>
      <c r="G32" s="71"/>
      <c r="H32" s="71"/>
      <c r="I32" s="71"/>
      <c r="J32" s="71"/>
      <c r="K32" s="71"/>
      <c r="L32" s="71"/>
      <c r="M32" s="71"/>
      <c r="N32" s="71"/>
      <c r="O32" s="71"/>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71"/>
      <c r="AZ32" s="94"/>
    </row>
    <row r="33" spans="1:64" ht="20.25" customHeight="1" x14ac:dyDescent="0.25">
      <c r="A33"/>
      <c r="B33"/>
      <c r="C33"/>
      <c r="D33" s="71"/>
      <c r="E33" s="71"/>
      <c r="F33" s="1013" t="s">
        <v>790</v>
      </c>
      <c r="G33" s="1014"/>
      <c r="H33" s="1014"/>
      <c r="I33" s="1014"/>
      <c r="J33" s="1014"/>
      <c r="K33" s="1014"/>
      <c r="L33" s="1014"/>
      <c r="M33" s="1014"/>
      <c r="N33" s="1015"/>
      <c r="O33" s="71"/>
      <c r="P33" s="1038" t="e">
        <f>CONCATENATE("-  ",Table!#REF!,Table!#REF!,Table!#REF!,Table!#REF!,Table!#REF!,Table!#REF!,Table!#REF!,Table!#REF!,Table!#REF!,Table!#REF!,Table!#REF!,Table!#REF!,Table!#REF!,Table!#REF!,Table!#REF!,Table!#REF!)</f>
        <v>#REF!</v>
      </c>
      <c r="Q33" s="1039"/>
      <c r="R33" s="1039"/>
      <c r="S33" s="1039"/>
      <c r="T33" s="1039"/>
      <c r="U33" s="1039"/>
      <c r="V33" s="1039"/>
      <c r="W33" s="103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40"/>
      <c r="AV33"/>
    </row>
    <row r="34" spans="1:64" ht="20.25" customHeight="1" x14ac:dyDescent="0.25">
      <c r="A34"/>
      <c r="B34"/>
      <c r="C34"/>
      <c r="D34"/>
      <c r="E34"/>
      <c r="F34" s="1016"/>
      <c r="G34" s="1017"/>
      <c r="H34" s="1017"/>
      <c r="I34" s="1017"/>
      <c r="J34" s="1017"/>
      <c r="K34" s="1017"/>
      <c r="L34" s="1017"/>
      <c r="M34" s="1017"/>
      <c r="N34" s="1018"/>
      <c r="O34" s="71"/>
      <c r="P34" s="1041"/>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43"/>
      <c r="AV34"/>
    </row>
    <row r="35" spans="1:64" ht="12" customHeight="1" x14ac:dyDescent="0.25">
      <c r="A35"/>
      <c r="B35"/>
      <c r="C35"/>
      <c r="D35"/>
      <c r="E35"/>
      <c r="F35"/>
      <c r="G35"/>
      <c r="H35"/>
      <c r="I35"/>
      <c r="J35"/>
      <c r="K35"/>
      <c r="L35"/>
      <c r="M35"/>
      <c r="N35"/>
      <c r="O35"/>
      <c r="P35"/>
      <c r="Q35"/>
      <c r="R35"/>
      <c r="S35"/>
      <c r="T35"/>
      <c r="U35"/>
      <c r="V35"/>
      <c r="W35"/>
      <c r="X35"/>
      <c r="Y35"/>
      <c r="Z35"/>
      <c r="AA35"/>
      <c r="AB35"/>
      <c r="AC35"/>
      <c r="AD35" s="71"/>
      <c r="AE35" s="71"/>
      <c r="AF35" s="71"/>
      <c r="AG35" s="71"/>
      <c r="AH35" s="71"/>
      <c r="AI35" s="71"/>
      <c r="AJ35" s="71"/>
      <c r="AK35" s="71"/>
      <c r="AL35" s="71"/>
      <c r="AM35"/>
      <c r="AN35"/>
      <c r="AO35"/>
      <c r="AP35"/>
      <c r="AQ35"/>
      <c r="AR35"/>
      <c r="AS35"/>
      <c r="AT35"/>
      <c r="AU35"/>
      <c r="AV35"/>
    </row>
    <row r="36" spans="1:64" ht="12" customHeight="1" x14ac:dyDescent="0.25">
      <c r="A36"/>
      <c r="B36"/>
      <c r="C36"/>
      <c r="D36"/>
      <c r="E36"/>
      <c r="F36" s="1013" t="s">
        <v>791</v>
      </c>
      <c r="G36" s="1014"/>
      <c r="H36" s="1014"/>
      <c r="I36" s="1014"/>
      <c r="J36" s="1014"/>
      <c r="K36" s="1014"/>
      <c r="L36" s="1014"/>
      <c r="M36" s="1014"/>
      <c r="N36" s="1015"/>
      <c r="O36"/>
      <c r="P36" s="1044" t="e">
        <f>CONCATENATE("-  ",Table!#REF!,Table!#REF!,Table!#REF!,Table!#REF!,Table!#REF!,Table!#REF!)</f>
        <v>#REF!</v>
      </c>
      <c r="Q36" s="1045"/>
      <c r="R36" s="1045"/>
      <c r="S36" s="1045"/>
      <c r="T36" s="1045"/>
      <c r="U36" s="1045"/>
      <c r="V36" s="1045"/>
      <c r="W36" s="1045"/>
      <c r="X36" s="1045"/>
      <c r="Y36" s="1045"/>
      <c r="Z36" s="1045"/>
      <c r="AA36" s="1045"/>
      <c r="AB36" s="1045"/>
      <c r="AC36" s="1046"/>
      <c r="AD36" s="71"/>
      <c r="AE36" s="1013" t="s">
        <v>792</v>
      </c>
      <c r="AF36" s="1014"/>
      <c r="AG36" s="1014"/>
      <c r="AH36" s="1014"/>
      <c r="AI36" s="1014"/>
      <c r="AJ36" s="1014"/>
      <c r="AK36" s="1014"/>
      <c r="AL36" s="1014"/>
      <c r="AM36" s="1015"/>
      <c r="AN36"/>
      <c r="AO36" s="1044">
        <f>SUM(Couverture_territoriale!$C$2:$C$253)</f>
        <v>0</v>
      </c>
      <c r="AP36" s="1045"/>
      <c r="AQ36" s="1045" t="s">
        <v>793</v>
      </c>
      <c r="AR36" s="1045"/>
      <c r="AS36" s="1045"/>
      <c r="AT36" s="1045"/>
      <c r="AU36" s="1046"/>
      <c r="AV36"/>
    </row>
    <row r="37" spans="1:64" ht="12" customHeight="1" x14ac:dyDescent="0.25">
      <c r="A37"/>
      <c r="B37"/>
      <c r="C37"/>
      <c r="D37"/>
      <c r="E37"/>
      <c r="F37" s="1016"/>
      <c r="G37" s="1017"/>
      <c r="H37" s="1017"/>
      <c r="I37" s="1017"/>
      <c r="J37" s="1017"/>
      <c r="K37" s="1017"/>
      <c r="L37" s="1017"/>
      <c r="M37" s="1017"/>
      <c r="N37" s="1018"/>
      <c r="O37"/>
      <c r="P37" s="1047"/>
      <c r="Q37" s="1048"/>
      <c r="R37" s="1048"/>
      <c r="S37" s="1048"/>
      <c r="T37" s="1048"/>
      <c r="U37" s="1048"/>
      <c r="V37" s="1048"/>
      <c r="W37" s="1048"/>
      <c r="X37" s="1048"/>
      <c r="Y37" s="1048"/>
      <c r="Z37" s="1048"/>
      <c r="AA37" s="1048"/>
      <c r="AB37" s="1048"/>
      <c r="AC37" s="1049"/>
      <c r="AD37" s="71"/>
      <c r="AE37" s="1016"/>
      <c r="AF37" s="1017"/>
      <c r="AG37" s="1017"/>
      <c r="AH37" s="1017"/>
      <c r="AI37" s="1017"/>
      <c r="AJ37" s="1017"/>
      <c r="AK37" s="1017"/>
      <c r="AL37" s="1017"/>
      <c r="AM37" s="1018"/>
      <c r="AN37"/>
      <c r="AO37" s="1047"/>
      <c r="AP37" s="1048"/>
      <c r="AQ37" s="1048"/>
      <c r="AR37" s="1048"/>
      <c r="AS37" s="1048"/>
      <c r="AT37" s="1048"/>
      <c r="AU37" s="1049"/>
      <c r="AV37"/>
      <c r="BJ37" s="81"/>
      <c r="BK37" s="81"/>
      <c r="BL37" s="81"/>
    </row>
    <row r="38" spans="1:64" ht="12" customHeight="1" thickBot="1" x14ac:dyDescent="0.3">
      <c r="A38" s="429" t="s">
        <v>243</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row>
    <row r="39" spans="1:64" ht="12" customHeight="1" thickTop="1" x14ac:dyDescent="0.25">
      <c r="A39" s="400"/>
      <c r="B39" s="400"/>
      <c r="C39" s="400"/>
      <c r="D39" s="401">
        <f>$D$1</f>
        <v>0</v>
      </c>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919" t="s">
        <v>783</v>
      </c>
      <c r="AO39" s="920"/>
      <c r="AP39" s="920"/>
      <c r="AQ39" s="920"/>
      <c r="AR39" s="920"/>
      <c r="AS39" s="920"/>
      <c r="AT39" s="920"/>
      <c r="AU39" s="920"/>
      <c r="AV39" s="921"/>
    </row>
    <row r="40" spans="1:64" ht="12" customHeight="1" x14ac:dyDescent="0.25">
      <c r="A40" s="400"/>
      <c r="B40" s="400"/>
      <c r="C40" s="400"/>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922"/>
      <c r="AO40" s="453"/>
      <c r="AP40" s="453"/>
      <c r="AQ40" s="453"/>
      <c r="AR40" s="453"/>
      <c r="AS40" s="453"/>
      <c r="AT40" s="453"/>
      <c r="AU40" s="453"/>
      <c r="AV40" s="923"/>
    </row>
    <row r="41" spans="1:64" ht="12" customHeight="1" thickBot="1" x14ac:dyDescent="0.3">
      <c r="A41" s="400"/>
      <c r="B41" s="400"/>
      <c r="C41" s="400"/>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924"/>
      <c r="AO41" s="925"/>
      <c r="AP41" s="925"/>
      <c r="AQ41" s="925"/>
      <c r="AR41" s="925"/>
      <c r="AS41" s="925"/>
      <c r="AT41" s="925"/>
      <c r="AU41" s="925"/>
      <c r="AV41" s="926"/>
    </row>
    <row r="42" spans="1:64" ht="12" customHeight="1" thickTop="1" x14ac:dyDescent="0.25">
      <c r="A42"/>
      <c r="B42"/>
      <c r="C42"/>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93"/>
      <c r="AX42" s="93"/>
      <c r="AY42" s="93"/>
      <c r="AZ42" s="93"/>
      <c r="BA42" s="93"/>
      <c r="BB42" s="93"/>
      <c r="BC42" s="93"/>
      <c r="BD42" s="93"/>
    </row>
    <row r="43" spans="1:64" ht="12" customHeight="1" x14ac:dyDescent="0.25">
      <c r="A43"/>
      <c r="B43"/>
      <c r="C43"/>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93"/>
      <c r="AX43" s="93"/>
      <c r="AY43" s="93"/>
      <c r="AZ43" s="93"/>
      <c r="BA43" s="93"/>
      <c r="BB43" s="93"/>
      <c r="BC43" s="93"/>
      <c r="BD43" s="93"/>
    </row>
    <row r="44" spans="1:64" ht="12" customHeight="1" x14ac:dyDescent="0.25">
      <c r="A44"/>
      <c r="B44"/>
      <c r="C44"/>
      <c r="D44"/>
      <c r="E44" s="1012" t="s">
        <v>795</v>
      </c>
      <c r="F44" s="1012"/>
      <c r="G44" s="1012"/>
      <c r="H44" s="1012"/>
      <c r="I44" s="1012"/>
      <c r="J44" s="1012"/>
      <c r="K44" s="1012"/>
      <c r="L44" s="1012"/>
      <c r="M44" s="1012"/>
      <c r="N44" s="1012"/>
      <c r="O44" s="1012"/>
      <c r="P44" s="1012"/>
      <c r="Q44" s="1012"/>
      <c r="R44" s="1012"/>
      <c r="S44" s="1012"/>
      <c r="T44" s="1012"/>
      <c r="U44" s="1012"/>
      <c r="V44" s="1012"/>
      <c r="W44" s="1012"/>
      <c r="X44" s="1012"/>
      <c r="Y44" s="1012"/>
      <c r="Z44" s="1012"/>
      <c r="AA44" s="1012"/>
      <c r="AB44" s="1012"/>
      <c r="AC44" s="1012"/>
      <c r="AD44" s="1012"/>
      <c r="AE44" s="1012"/>
      <c r="AF44" s="1012"/>
      <c r="AG44" s="1012"/>
      <c r="AH44" s="1012"/>
      <c r="AI44" s="1012"/>
      <c r="AJ44" s="1012"/>
      <c r="AK44" s="1012"/>
      <c r="AL44" s="1012"/>
      <c r="AM44" s="1012"/>
      <c r="AN44" s="1012"/>
      <c r="AO44" s="1012"/>
      <c r="AP44" s="1012"/>
      <c r="AQ44" s="1012"/>
      <c r="AR44" s="1012"/>
      <c r="AS44" s="1012"/>
      <c r="AT44" s="1012"/>
      <c r="AU44" s="1012"/>
      <c r="AV44" s="71"/>
      <c r="AZ44" s="93"/>
      <c r="BA44" s="93"/>
      <c r="BB44" s="93"/>
      <c r="BC44" s="93"/>
      <c r="BD44" s="93"/>
    </row>
    <row r="45" spans="1:64" ht="12" customHeight="1" x14ac:dyDescent="0.25">
      <c r="A45"/>
      <c r="B45"/>
      <c r="C45"/>
      <c r="D45" s="71"/>
      <c r="E45" s="1012"/>
      <c r="F45" s="1012"/>
      <c r="G45" s="1012"/>
      <c r="H45" s="1012"/>
      <c r="I45" s="1012"/>
      <c r="J45" s="1012"/>
      <c r="K45" s="1012"/>
      <c r="L45" s="1012"/>
      <c r="M45" s="1012"/>
      <c r="N45" s="1012"/>
      <c r="O45" s="1012"/>
      <c r="P45" s="1012"/>
      <c r="Q45" s="1012"/>
      <c r="R45" s="1012"/>
      <c r="S45" s="1012"/>
      <c r="T45" s="1012"/>
      <c r="U45" s="1012"/>
      <c r="V45" s="1012"/>
      <c r="W45" s="1012"/>
      <c r="X45" s="1012"/>
      <c r="Y45" s="1012"/>
      <c r="Z45" s="1012"/>
      <c r="AA45" s="1012"/>
      <c r="AB45" s="1012"/>
      <c r="AC45" s="1012"/>
      <c r="AD45" s="1012"/>
      <c r="AE45" s="1012"/>
      <c r="AF45" s="1012"/>
      <c r="AG45" s="1012"/>
      <c r="AH45" s="1012"/>
      <c r="AI45" s="1012"/>
      <c r="AJ45" s="1012"/>
      <c r="AK45" s="1012"/>
      <c r="AL45" s="1012"/>
      <c r="AM45" s="1012"/>
      <c r="AN45" s="1012"/>
      <c r="AO45" s="1012"/>
      <c r="AP45" s="1012"/>
      <c r="AQ45" s="1012"/>
      <c r="AR45" s="1012"/>
      <c r="AS45" s="1012"/>
      <c r="AT45" s="1012"/>
      <c r="AU45" s="1012"/>
      <c r="AV45" s="71"/>
      <c r="AZ45" s="93"/>
      <c r="BA45" s="93"/>
      <c r="BB45" s="93"/>
      <c r="BC45" s="93"/>
      <c r="BD45" s="93"/>
    </row>
    <row r="46" spans="1:64" ht="12" customHeight="1" x14ac:dyDescent="0.25">
      <c r="A46"/>
      <c r="B46"/>
      <c r="C46"/>
      <c r="D46"/>
      <c r="E46" s="1012"/>
      <c r="F46" s="1012"/>
      <c r="G46" s="1012"/>
      <c r="H46" s="1012"/>
      <c r="I46" s="1012"/>
      <c r="J46" s="1012"/>
      <c r="K46" s="1012"/>
      <c r="L46" s="1012"/>
      <c r="M46" s="1012"/>
      <c r="N46" s="1012"/>
      <c r="O46" s="1012"/>
      <c r="P46" s="1012"/>
      <c r="Q46" s="1012"/>
      <c r="R46" s="1012"/>
      <c r="S46" s="1012"/>
      <c r="T46" s="1012"/>
      <c r="U46" s="1012"/>
      <c r="V46" s="1012"/>
      <c r="W46" s="1012"/>
      <c r="X46" s="1012"/>
      <c r="Y46" s="1012"/>
      <c r="Z46" s="1012"/>
      <c r="AA46" s="1012"/>
      <c r="AB46" s="1012"/>
      <c r="AC46" s="1012"/>
      <c r="AD46" s="1012"/>
      <c r="AE46" s="1012"/>
      <c r="AF46" s="1012"/>
      <c r="AG46" s="1012"/>
      <c r="AH46" s="1012"/>
      <c r="AI46" s="1012"/>
      <c r="AJ46" s="1012"/>
      <c r="AK46" s="1012"/>
      <c r="AL46" s="1012"/>
      <c r="AM46" s="1012"/>
      <c r="AN46" s="1012"/>
      <c r="AO46" s="1012"/>
      <c r="AP46" s="1012"/>
      <c r="AQ46" s="1012"/>
      <c r="AR46" s="1012"/>
      <c r="AS46" s="1012"/>
      <c r="AT46" s="1012"/>
      <c r="AU46" s="1012"/>
      <c r="AV46" s="71"/>
      <c r="AZ46" s="93"/>
      <c r="BA46" s="93"/>
      <c r="BB46" s="93"/>
      <c r="BC46" s="93"/>
      <c r="BD46" s="93"/>
    </row>
    <row r="47" spans="1:64" ht="12" customHeight="1" thickBot="1" x14ac:dyDescent="0.3">
      <c r="A47"/>
      <c r="B47"/>
      <c r="C47"/>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Z47" s="93"/>
      <c r="BA47" s="93"/>
      <c r="BB47" s="93"/>
      <c r="BC47" s="93"/>
      <c r="BD47" s="93"/>
    </row>
    <row r="48" spans="1:64" ht="12" customHeight="1" x14ac:dyDescent="0.25">
      <c r="A48"/>
      <c r="B48"/>
      <c r="C48" s="103"/>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5"/>
      <c r="AV48" s="71"/>
      <c r="AZ48" s="93"/>
      <c r="BA48" s="93"/>
      <c r="BB48" s="93"/>
      <c r="BC48" s="93"/>
      <c r="BD48" s="93"/>
    </row>
    <row r="49" spans="1:56" ht="12" customHeight="1" x14ac:dyDescent="0.25">
      <c r="A49"/>
      <c r="B49"/>
      <c r="C49" s="106"/>
      <c r="D49" s="997">
        <v>1</v>
      </c>
      <c r="E49" s="998"/>
      <c r="F49" s="998"/>
      <c r="G49" s="111"/>
      <c r="H49" s="987" t="s">
        <v>798</v>
      </c>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111"/>
      <c r="AM49" s="990"/>
      <c r="AN49" s="990"/>
      <c r="AO49" s="991"/>
      <c r="AP49" s="71"/>
      <c r="AQ49" s="71"/>
      <c r="AR49" s="71"/>
      <c r="AS49" s="71"/>
      <c r="AT49" s="71"/>
      <c r="AU49" s="107"/>
      <c r="AV49" s="71"/>
      <c r="AZ49" s="93"/>
      <c r="BA49" s="93"/>
      <c r="BB49" s="93"/>
      <c r="BC49" s="93"/>
      <c r="BD49" s="93"/>
    </row>
    <row r="50" spans="1:56" ht="12" customHeight="1" x14ac:dyDescent="0.25">
      <c r="A50"/>
      <c r="B50"/>
      <c r="C50" s="106"/>
      <c r="D50" s="999"/>
      <c r="E50" s="895"/>
      <c r="F50" s="895"/>
      <c r="G50" s="71"/>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c r="AL50" s="71"/>
      <c r="AM50" s="992"/>
      <c r="AN50" s="992"/>
      <c r="AO50" s="993"/>
      <c r="AP50" s="71"/>
      <c r="AQ50" s="71"/>
      <c r="AR50" s="71"/>
      <c r="AS50" s="71"/>
      <c r="AT50" s="71"/>
      <c r="AU50" s="107"/>
      <c r="AV50" s="71"/>
      <c r="AZ50" s="93"/>
      <c r="BA50" s="93"/>
      <c r="BB50" s="93"/>
      <c r="BC50" s="93"/>
      <c r="BD50" s="93"/>
    </row>
    <row r="51" spans="1:56" ht="12" customHeight="1" x14ac:dyDescent="0.25">
      <c r="A51"/>
      <c r="B51"/>
      <c r="C51" s="106"/>
      <c r="D51" s="1000"/>
      <c r="E51" s="1001"/>
      <c r="F51" s="1001"/>
      <c r="G51" s="112"/>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c r="AL51" s="112"/>
      <c r="AM51" s="994"/>
      <c r="AN51" s="994"/>
      <c r="AO51" s="995"/>
      <c r="AP51" s="71"/>
      <c r="AQ51" s="71"/>
      <c r="AR51" s="71"/>
      <c r="AS51" s="71"/>
      <c r="AT51" s="71"/>
      <c r="AU51" s="107"/>
      <c r="AV51" s="71"/>
      <c r="AZ51" s="93"/>
      <c r="BA51" s="93"/>
      <c r="BB51" s="93"/>
      <c r="BC51" s="93"/>
      <c r="BD51" s="93"/>
    </row>
    <row r="52" spans="1:56" ht="12" customHeight="1" x14ac:dyDescent="0.25">
      <c r="A52"/>
      <c r="B52"/>
      <c r="C52" s="106"/>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107"/>
      <c r="AV52" s="71"/>
      <c r="AZ52" s="93"/>
      <c r="BA52" s="93"/>
      <c r="BB52" s="93"/>
      <c r="BC52" s="93"/>
      <c r="BD52" s="93"/>
    </row>
    <row r="53" spans="1:56" ht="12" customHeight="1" x14ac:dyDescent="0.25">
      <c r="A53"/>
      <c r="B53"/>
      <c r="C53" s="106"/>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107"/>
      <c r="AV53" s="71"/>
      <c r="AZ53" s="93"/>
      <c r="BA53" s="93"/>
      <c r="BB53" s="93"/>
      <c r="BC53" s="93"/>
      <c r="BD53" s="93"/>
    </row>
    <row r="54" spans="1:56" ht="12" customHeight="1" x14ac:dyDescent="0.25">
      <c r="A54"/>
      <c r="B54"/>
      <c r="C54" s="106"/>
      <c r="D54" s="997">
        <f>D49+1</f>
        <v>2</v>
      </c>
      <c r="E54" s="998"/>
      <c r="F54" s="998"/>
      <c r="G54" s="111"/>
      <c r="H54" s="987" t="s">
        <v>954</v>
      </c>
      <c r="I54" s="987"/>
      <c r="J54" s="987"/>
      <c r="K54" s="987"/>
      <c r="L54" s="987"/>
      <c r="M54" s="987"/>
      <c r="N54" s="987"/>
      <c r="O54" s="987"/>
      <c r="P54" s="987"/>
      <c r="Q54" s="987"/>
      <c r="R54" s="987"/>
      <c r="S54" s="987"/>
      <c r="T54" s="987"/>
      <c r="U54" s="987"/>
      <c r="V54" s="987"/>
      <c r="W54" s="987"/>
      <c r="X54" s="987"/>
      <c r="Y54" s="987"/>
      <c r="Z54" s="987"/>
      <c r="AA54" s="987"/>
      <c r="AB54" s="987"/>
      <c r="AC54" s="987"/>
      <c r="AD54" s="987"/>
      <c r="AE54" s="987"/>
      <c r="AF54" s="987"/>
      <c r="AG54" s="987"/>
      <c r="AH54" s="987"/>
      <c r="AI54" s="987"/>
      <c r="AJ54" s="987"/>
      <c r="AK54" s="987"/>
      <c r="AL54" s="111"/>
      <c r="AM54" s="990"/>
      <c r="AN54" s="990"/>
      <c r="AO54" s="991"/>
      <c r="AP54" s="71"/>
      <c r="AQ54" s="71"/>
      <c r="AR54" s="71"/>
      <c r="AS54" s="71"/>
      <c r="AT54" s="71"/>
      <c r="AU54" s="107"/>
      <c r="AV54" s="71"/>
      <c r="AZ54" s="93"/>
      <c r="BA54" s="93"/>
      <c r="BB54" s="93"/>
      <c r="BC54" s="93"/>
      <c r="BD54" s="93"/>
    </row>
    <row r="55" spans="1:56" ht="12" customHeight="1" x14ac:dyDescent="0.25">
      <c r="A55"/>
      <c r="B55"/>
      <c r="C55" s="106"/>
      <c r="D55" s="999"/>
      <c r="E55" s="895"/>
      <c r="F55" s="895"/>
      <c r="G55" s="71"/>
      <c r="H55" s="988"/>
      <c r="I55" s="988"/>
      <c r="J55" s="988"/>
      <c r="K55" s="988"/>
      <c r="L55" s="988"/>
      <c r="M55" s="988"/>
      <c r="N55" s="988"/>
      <c r="O55" s="988"/>
      <c r="P55" s="988"/>
      <c r="Q55" s="988"/>
      <c r="R55" s="988"/>
      <c r="S55" s="988"/>
      <c r="T55" s="988"/>
      <c r="U55" s="988"/>
      <c r="V55" s="988"/>
      <c r="W55" s="988"/>
      <c r="X55" s="988"/>
      <c r="Y55" s="988"/>
      <c r="Z55" s="988"/>
      <c r="AA55" s="988"/>
      <c r="AB55" s="988"/>
      <c r="AC55" s="988"/>
      <c r="AD55" s="988"/>
      <c r="AE55" s="988"/>
      <c r="AF55" s="988"/>
      <c r="AG55" s="988"/>
      <c r="AH55" s="988"/>
      <c r="AI55" s="988"/>
      <c r="AJ55" s="988"/>
      <c r="AK55" s="988"/>
      <c r="AL55" s="71"/>
      <c r="AM55" s="992"/>
      <c r="AN55" s="992"/>
      <c r="AO55" s="993"/>
      <c r="AP55" s="71"/>
      <c r="AQ55" s="71"/>
      <c r="AR55" s="71"/>
      <c r="AS55" s="71"/>
      <c r="AT55" s="71"/>
      <c r="AU55" s="107"/>
      <c r="AV55" s="71"/>
      <c r="AZ55" s="93"/>
      <c r="BA55" s="93"/>
      <c r="BB55" s="93"/>
      <c r="BC55" s="93"/>
      <c r="BD55" s="93"/>
    </row>
    <row r="56" spans="1:56" ht="12" customHeight="1" x14ac:dyDescent="0.25">
      <c r="A56"/>
      <c r="B56"/>
      <c r="C56" s="106"/>
      <c r="D56" s="1000"/>
      <c r="E56" s="1001"/>
      <c r="F56" s="1001"/>
      <c r="G56" s="112"/>
      <c r="H56" s="989"/>
      <c r="I56" s="989"/>
      <c r="J56" s="989"/>
      <c r="K56" s="989"/>
      <c r="L56" s="989"/>
      <c r="M56" s="989"/>
      <c r="N56" s="989"/>
      <c r="O56" s="989"/>
      <c r="P56" s="989"/>
      <c r="Q56" s="989"/>
      <c r="R56" s="989"/>
      <c r="S56" s="989"/>
      <c r="T56" s="989"/>
      <c r="U56" s="989"/>
      <c r="V56" s="989"/>
      <c r="W56" s="989"/>
      <c r="X56" s="989"/>
      <c r="Y56" s="989"/>
      <c r="Z56" s="989"/>
      <c r="AA56" s="989"/>
      <c r="AB56" s="989"/>
      <c r="AC56" s="989"/>
      <c r="AD56" s="989"/>
      <c r="AE56" s="989"/>
      <c r="AF56" s="989"/>
      <c r="AG56" s="989"/>
      <c r="AH56" s="989"/>
      <c r="AI56" s="989"/>
      <c r="AJ56" s="989"/>
      <c r="AK56" s="989"/>
      <c r="AL56" s="112"/>
      <c r="AM56" s="994"/>
      <c r="AN56" s="994"/>
      <c r="AO56" s="995"/>
      <c r="AP56" s="71"/>
      <c r="AQ56" s="71"/>
      <c r="AR56" s="71"/>
      <c r="AS56" s="71"/>
      <c r="AT56" s="71"/>
      <c r="AU56" s="107"/>
      <c r="AV56" s="71"/>
      <c r="AZ56" s="93"/>
      <c r="BA56" s="93"/>
      <c r="BB56" s="93"/>
      <c r="BC56" s="93"/>
      <c r="BD56" s="93"/>
    </row>
    <row r="57" spans="1:56" ht="12" customHeight="1" x14ac:dyDescent="0.25">
      <c r="A57"/>
      <c r="B57"/>
      <c r="C57" s="106"/>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107"/>
      <c r="AV57" s="71"/>
      <c r="AZ57" s="93"/>
      <c r="BA57" s="93"/>
      <c r="BB57" s="93"/>
      <c r="BC57" s="93"/>
      <c r="BD57" s="93"/>
    </row>
    <row r="58" spans="1:56" ht="12" customHeight="1" x14ac:dyDescent="0.25">
      <c r="A58"/>
      <c r="B58"/>
      <c r="C58" s="106"/>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107"/>
      <c r="AV58" s="71"/>
      <c r="AZ58" s="93"/>
      <c r="BA58" s="93"/>
      <c r="BB58" s="93"/>
      <c r="BC58" s="93"/>
      <c r="BD58" s="93"/>
    </row>
    <row r="59" spans="1:56" ht="12" customHeight="1" x14ac:dyDescent="0.25">
      <c r="A59"/>
      <c r="B59"/>
      <c r="C59" s="106"/>
      <c r="D59" s="997">
        <f>D54+1</f>
        <v>3</v>
      </c>
      <c r="E59" s="998"/>
      <c r="F59" s="998"/>
      <c r="G59" s="111"/>
      <c r="H59" s="987" t="s">
        <v>799</v>
      </c>
      <c r="I59" s="987"/>
      <c r="J59" s="987"/>
      <c r="K59" s="987"/>
      <c r="L59" s="987"/>
      <c r="M59" s="987"/>
      <c r="N59" s="987"/>
      <c r="O59" s="987"/>
      <c r="P59" s="987"/>
      <c r="Q59" s="987"/>
      <c r="R59" s="987"/>
      <c r="S59" s="987"/>
      <c r="T59" s="987"/>
      <c r="U59" s="987"/>
      <c r="V59" s="987"/>
      <c r="W59" s="987"/>
      <c r="X59" s="987"/>
      <c r="Y59" s="987"/>
      <c r="Z59" s="987"/>
      <c r="AA59" s="987"/>
      <c r="AB59" s="987"/>
      <c r="AC59" s="987"/>
      <c r="AD59" s="987"/>
      <c r="AE59" s="987"/>
      <c r="AF59" s="987"/>
      <c r="AG59" s="987"/>
      <c r="AH59" s="987"/>
      <c r="AI59" s="987"/>
      <c r="AJ59" s="987"/>
      <c r="AK59" s="987"/>
      <c r="AL59" s="111"/>
      <c r="AM59" s="990"/>
      <c r="AN59" s="990"/>
      <c r="AO59" s="991"/>
      <c r="AP59" s="71"/>
      <c r="AQ59" s="71"/>
      <c r="AR59" s="71"/>
      <c r="AS59" s="71"/>
      <c r="AT59" s="71"/>
      <c r="AU59" s="107"/>
      <c r="AV59" s="71"/>
      <c r="AZ59" s="93"/>
      <c r="BA59" s="93"/>
      <c r="BB59" s="93"/>
      <c r="BC59" s="93"/>
      <c r="BD59" s="93"/>
    </row>
    <row r="60" spans="1:56" ht="12" customHeight="1" x14ac:dyDescent="0.25">
      <c r="A60"/>
      <c r="B60"/>
      <c r="C60" s="106"/>
      <c r="D60" s="999"/>
      <c r="E60" s="895"/>
      <c r="F60" s="895"/>
      <c r="G60" s="71"/>
      <c r="H60" s="988"/>
      <c r="I60" s="988"/>
      <c r="J60" s="988"/>
      <c r="K60" s="988"/>
      <c r="L60" s="988"/>
      <c r="M60" s="988"/>
      <c r="N60" s="988"/>
      <c r="O60" s="988"/>
      <c r="P60" s="988"/>
      <c r="Q60" s="988"/>
      <c r="R60" s="988"/>
      <c r="S60" s="988"/>
      <c r="T60" s="988"/>
      <c r="U60" s="988"/>
      <c r="V60" s="988"/>
      <c r="W60" s="988"/>
      <c r="X60" s="988"/>
      <c r="Y60" s="988"/>
      <c r="Z60" s="988"/>
      <c r="AA60" s="988"/>
      <c r="AB60" s="988"/>
      <c r="AC60" s="988"/>
      <c r="AD60" s="988"/>
      <c r="AE60" s="988"/>
      <c r="AF60" s="988"/>
      <c r="AG60" s="988"/>
      <c r="AH60" s="988"/>
      <c r="AI60" s="988"/>
      <c r="AJ60" s="988"/>
      <c r="AK60" s="988"/>
      <c r="AL60" s="71"/>
      <c r="AM60" s="992"/>
      <c r="AN60" s="992"/>
      <c r="AO60" s="993"/>
      <c r="AP60" s="71"/>
      <c r="AQ60" s="71"/>
      <c r="AR60" s="71"/>
      <c r="AS60" s="71"/>
      <c r="AT60" s="71"/>
      <c r="AU60" s="107"/>
      <c r="AV60" s="71"/>
      <c r="AZ60" s="93"/>
      <c r="BA60" s="93"/>
      <c r="BB60" s="93"/>
      <c r="BC60" s="93"/>
      <c r="BD60" s="93"/>
    </row>
    <row r="61" spans="1:56" ht="12" customHeight="1" x14ac:dyDescent="0.25">
      <c r="A61"/>
      <c r="B61"/>
      <c r="C61" s="106"/>
      <c r="D61" s="1000"/>
      <c r="E61" s="1001"/>
      <c r="F61" s="1001"/>
      <c r="G61" s="112"/>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c r="AE61" s="989"/>
      <c r="AF61" s="989"/>
      <c r="AG61" s="989"/>
      <c r="AH61" s="989"/>
      <c r="AI61" s="989"/>
      <c r="AJ61" s="989"/>
      <c r="AK61" s="989"/>
      <c r="AL61" s="112"/>
      <c r="AM61" s="994"/>
      <c r="AN61" s="994"/>
      <c r="AO61" s="995"/>
      <c r="AP61" s="71"/>
      <c r="AQ61" s="71"/>
      <c r="AR61" s="71"/>
      <c r="AS61" s="71"/>
      <c r="AT61" s="71"/>
      <c r="AU61" s="107"/>
      <c r="AV61" s="71"/>
      <c r="AZ61" s="93"/>
      <c r="BA61" s="93"/>
      <c r="BB61" s="93"/>
      <c r="BC61" s="93"/>
      <c r="BD61" s="93"/>
    </row>
    <row r="62" spans="1:56" ht="12" customHeight="1" x14ac:dyDescent="0.25">
      <c r="A62"/>
      <c r="B62"/>
      <c r="C62" s="106"/>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107"/>
      <c r="AV62" s="71"/>
    </row>
    <row r="63" spans="1:56" ht="12" customHeight="1" x14ac:dyDescent="0.25">
      <c r="A63"/>
      <c r="B63"/>
      <c r="C63" s="106"/>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107"/>
      <c r="AV63" s="71"/>
    </row>
    <row r="64" spans="1:56" ht="12" customHeight="1" x14ac:dyDescent="0.25">
      <c r="A64"/>
      <c r="B64"/>
      <c r="C64" s="106"/>
      <c r="D64" s="997">
        <f>D59+1</f>
        <v>4</v>
      </c>
      <c r="E64" s="998"/>
      <c r="F64" s="998"/>
      <c r="G64" s="111"/>
      <c r="H64" s="987" t="s">
        <v>923</v>
      </c>
      <c r="I64" s="987"/>
      <c r="J64" s="987"/>
      <c r="K64" s="987"/>
      <c r="L64" s="987"/>
      <c r="M64" s="987"/>
      <c r="N64" s="987"/>
      <c r="O64" s="987"/>
      <c r="P64" s="987"/>
      <c r="Q64" s="987"/>
      <c r="R64" s="987"/>
      <c r="S64" s="987"/>
      <c r="T64" s="987"/>
      <c r="U64" s="987"/>
      <c r="V64" s="987"/>
      <c r="W64" s="987"/>
      <c r="X64" s="987"/>
      <c r="Y64" s="987"/>
      <c r="Z64" s="987"/>
      <c r="AA64" s="987"/>
      <c r="AB64" s="987"/>
      <c r="AC64" s="987"/>
      <c r="AD64" s="987"/>
      <c r="AE64" s="987"/>
      <c r="AF64" s="987"/>
      <c r="AG64" s="987"/>
      <c r="AH64" s="987"/>
      <c r="AI64" s="987"/>
      <c r="AJ64" s="987"/>
      <c r="AK64" s="987"/>
      <c r="AL64" s="111"/>
      <c r="AM64" s="990"/>
      <c r="AN64" s="990"/>
      <c r="AO64" s="991"/>
      <c r="AP64" s="71"/>
      <c r="AQ64" s="71"/>
      <c r="AR64" s="71"/>
      <c r="AS64" s="71"/>
      <c r="AT64" s="71"/>
      <c r="AU64" s="107"/>
      <c r="AV64" s="71"/>
    </row>
    <row r="65" spans="1:56" ht="12" customHeight="1" x14ac:dyDescent="0.25">
      <c r="A65"/>
      <c r="B65"/>
      <c r="C65" s="106"/>
      <c r="D65" s="999"/>
      <c r="E65" s="895"/>
      <c r="F65" s="895"/>
      <c r="G65" s="71"/>
      <c r="H65" s="988"/>
      <c r="I65" s="988"/>
      <c r="J65" s="988"/>
      <c r="K65" s="988"/>
      <c r="L65" s="988"/>
      <c r="M65" s="988"/>
      <c r="N65" s="988"/>
      <c r="O65" s="988"/>
      <c r="P65" s="988"/>
      <c r="Q65" s="988"/>
      <c r="R65" s="988"/>
      <c r="S65" s="988"/>
      <c r="T65" s="988"/>
      <c r="U65" s="988"/>
      <c r="V65" s="988"/>
      <c r="W65" s="988"/>
      <c r="X65" s="988"/>
      <c r="Y65" s="988"/>
      <c r="Z65" s="988"/>
      <c r="AA65" s="988"/>
      <c r="AB65" s="988"/>
      <c r="AC65" s="988"/>
      <c r="AD65" s="988"/>
      <c r="AE65" s="988"/>
      <c r="AF65" s="988"/>
      <c r="AG65" s="988"/>
      <c r="AH65" s="988"/>
      <c r="AI65" s="988"/>
      <c r="AJ65" s="988"/>
      <c r="AK65" s="988"/>
      <c r="AL65" s="71"/>
      <c r="AM65" s="992"/>
      <c r="AN65" s="992"/>
      <c r="AO65" s="993"/>
      <c r="AP65" s="71"/>
      <c r="AQ65" s="71"/>
      <c r="AR65" s="71"/>
      <c r="AS65" s="71"/>
      <c r="AT65" s="71"/>
      <c r="AU65" s="107"/>
      <c r="AV65" s="71"/>
    </row>
    <row r="66" spans="1:56" ht="12" customHeight="1" x14ac:dyDescent="0.25">
      <c r="A66"/>
      <c r="B66"/>
      <c r="C66" s="106"/>
      <c r="D66" s="1000"/>
      <c r="E66" s="1001"/>
      <c r="F66" s="1001"/>
      <c r="G66" s="112"/>
      <c r="H66" s="989"/>
      <c r="I66" s="989"/>
      <c r="J66" s="989"/>
      <c r="K66" s="989"/>
      <c r="L66" s="989"/>
      <c r="M66" s="989"/>
      <c r="N66" s="989"/>
      <c r="O66" s="989"/>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112"/>
      <c r="AM66" s="994"/>
      <c r="AN66" s="994"/>
      <c r="AO66" s="995"/>
      <c r="AP66" s="71"/>
      <c r="AQ66" s="71"/>
      <c r="AR66" s="71"/>
      <c r="AS66" s="71"/>
      <c r="AT66" s="71"/>
      <c r="AU66" s="107"/>
      <c r="AV66" s="71"/>
    </row>
    <row r="67" spans="1:56" ht="12" customHeight="1" x14ac:dyDescent="0.25">
      <c r="A67"/>
      <c r="B67"/>
      <c r="C67" s="106"/>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107"/>
      <c r="AV67" s="71"/>
    </row>
    <row r="68" spans="1:56" ht="12" customHeight="1" x14ac:dyDescent="0.25">
      <c r="A68"/>
      <c r="B68"/>
      <c r="C68" s="106"/>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107"/>
      <c r="AV68" s="71"/>
    </row>
    <row r="69" spans="1:56" ht="12" customHeight="1" x14ac:dyDescent="0.25">
      <c r="A69"/>
      <c r="B69"/>
      <c r="C69" s="106"/>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107"/>
      <c r="AV69" s="71"/>
      <c r="AW69" s="93"/>
      <c r="AX69" s="93"/>
      <c r="AY69" s="93"/>
      <c r="AZ69" s="93"/>
      <c r="BA69" s="93"/>
      <c r="BB69" s="93"/>
      <c r="BC69" s="93"/>
      <c r="BD69" s="93"/>
    </row>
    <row r="70" spans="1:56" ht="12" customHeight="1" x14ac:dyDescent="0.25">
      <c r="A70"/>
      <c r="B70"/>
      <c r="C70" s="106"/>
      <c r="D70" s="71"/>
      <c r="E70" s="71"/>
      <c r="F70" s="71"/>
      <c r="G70" s="71"/>
      <c r="H70" s="1002" t="str">
        <f>IF(OR(AM49="Non",AM54="non",AM59="non",AM64="non"),"Projet rejeté","Projet éligible")</f>
        <v>Projet éligible</v>
      </c>
      <c r="I70" s="1003"/>
      <c r="J70" s="1003"/>
      <c r="K70" s="1003"/>
      <c r="L70" s="1003"/>
      <c r="M70" s="1003"/>
      <c r="N70" s="1003"/>
      <c r="O70" s="1003"/>
      <c r="P70" s="1003"/>
      <c r="Q70" s="1003"/>
      <c r="R70" s="1003"/>
      <c r="S70" s="1003"/>
      <c r="T70" s="1003"/>
      <c r="U70" s="1003"/>
      <c r="V70" s="1003"/>
      <c r="W70" s="1003"/>
      <c r="X70" s="1003"/>
      <c r="Y70" s="1003"/>
      <c r="Z70" s="1003"/>
      <c r="AA70" s="1003"/>
      <c r="AB70" s="1003"/>
      <c r="AC70" s="1003"/>
      <c r="AD70" s="1003"/>
      <c r="AE70" s="1003"/>
      <c r="AF70" s="1003"/>
      <c r="AG70" s="1003"/>
      <c r="AH70" s="1003"/>
      <c r="AI70" s="1003"/>
      <c r="AJ70" s="1003"/>
      <c r="AK70" s="1003"/>
      <c r="AL70" s="1003"/>
      <c r="AM70" s="1003"/>
      <c r="AN70" s="1003"/>
      <c r="AO70" s="1004"/>
      <c r="AP70" s="71"/>
      <c r="AQ70" s="71"/>
      <c r="AR70" s="71"/>
      <c r="AS70" s="71"/>
      <c r="AT70" s="71"/>
      <c r="AU70" s="107"/>
      <c r="AV70" s="71"/>
      <c r="AW70" s="93"/>
      <c r="AX70" s="93"/>
      <c r="AY70" s="93"/>
      <c r="AZ70" s="93"/>
      <c r="BA70" s="93"/>
      <c r="BB70" s="93"/>
      <c r="BC70" s="93"/>
    </row>
    <row r="71" spans="1:56" ht="12" customHeight="1" x14ac:dyDescent="0.25">
      <c r="A71"/>
      <c r="B71"/>
      <c r="C71" s="106"/>
      <c r="D71" s="71"/>
      <c r="E71" s="71"/>
      <c r="F71" s="71"/>
      <c r="G71" s="71"/>
      <c r="H71" s="1005"/>
      <c r="I71" s="1006"/>
      <c r="J71" s="1006"/>
      <c r="K71" s="1006"/>
      <c r="L71" s="1006"/>
      <c r="M71" s="1006"/>
      <c r="N71" s="1006"/>
      <c r="O71" s="1006"/>
      <c r="P71" s="1006"/>
      <c r="Q71" s="1006"/>
      <c r="R71" s="1006"/>
      <c r="S71" s="1006"/>
      <c r="T71" s="1006"/>
      <c r="U71" s="1006"/>
      <c r="V71" s="1006"/>
      <c r="W71" s="1006"/>
      <c r="X71" s="1006"/>
      <c r="Y71" s="1006"/>
      <c r="Z71" s="1006"/>
      <c r="AA71" s="1006"/>
      <c r="AB71" s="1006"/>
      <c r="AC71" s="1006"/>
      <c r="AD71" s="1006"/>
      <c r="AE71" s="1006"/>
      <c r="AF71" s="1006"/>
      <c r="AG71" s="1006"/>
      <c r="AH71" s="1006"/>
      <c r="AI71" s="1006"/>
      <c r="AJ71" s="1006"/>
      <c r="AK71" s="1006"/>
      <c r="AL71" s="1006"/>
      <c r="AM71" s="1006"/>
      <c r="AN71" s="1006"/>
      <c r="AO71" s="1007"/>
      <c r="AP71" s="71"/>
      <c r="AQ71" s="71"/>
      <c r="AR71" s="71"/>
      <c r="AS71" s="71"/>
      <c r="AT71" s="71"/>
      <c r="AU71" s="107"/>
      <c r="AV71" s="71"/>
    </row>
    <row r="72" spans="1:56" ht="12" customHeight="1" x14ac:dyDescent="0.25">
      <c r="A72"/>
      <c r="B72"/>
      <c r="C72" s="106"/>
      <c r="D72" s="71"/>
      <c r="E72" s="71"/>
      <c r="F72" s="71"/>
      <c r="G72" s="71"/>
      <c r="H72" s="1008"/>
      <c r="I72" s="1009"/>
      <c r="J72" s="1009"/>
      <c r="K72" s="1009"/>
      <c r="L72" s="1009"/>
      <c r="M72" s="1009"/>
      <c r="N72" s="1009"/>
      <c r="O72" s="1009"/>
      <c r="P72" s="1009"/>
      <c r="Q72" s="1009"/>
      <c r="R72" s="1009"/>
      <c r="S72" s="1009"/>
      <c r="T72" s="1009"/>
      <c r="U72" s="1009"/>
      <c r="V72" s="1009"/>
      <c r="W72" s="1009"/>
      <c r="X72" s="1009"/>
      <c r="Y72" s="1009"/>
      <c r="Z72" s="1009"/>
      <c r="AA72" s="1009"/>
      <c r="AB72" s="1009"/>
      <c r="AC72" s="1009"/>
      <c r="AD72" s="1009"/>
      <c r="AE72" s="1009"/>
      <c r="AF72" s="1009"/>
      <c r="AG72" s="1009"/>
      <c r="AH72" s="1009"/>
      <c r="AI72" s="1009"/>
      <c r="AJ72" s="1009"/>
      <c r="AK72" s="1009"/>
      <c r="AL72" s="1009"/>
      <c r="AM72" s="1009"/>
      <c r="AN72" s="1009"/>
      <c r="AO72" s="1010"/>
      <c r="AP72" s="71"/>
      <c r="AQ72" s="71"/>
      <c r="AR72" s="71"/>
      <c r="AS72" s="71"/>
      <c r="AT72" s="71"/>
      <c r="AU72" s="107"/>
      <c r="AV72" s="71"/>
    </row>
    <row r="73" spans="1:56" ht="12" customHeight="1" x14ac:dyDescent="0.25">
      <c r="A73"/>
      <c r="B73"/>
      <c r="C73" s="106"/>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107"/>
      <c r="AV73" s="71"/>
    </row>
    <row r="74" spans="1:56" ht="12" customHeight="1" thickBot="1" x14ac:dyDescent="0.3">
      <c r="A74"/>
      <c r="B74"/>
      <c r="C74" s="108"/>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10"/>
      <c r="AV74" s="71"/>
    </row>
    <row r="75" spans="1:56" ht="12" customHeight="1" x14ac:dyDescent="0.25">
      <c r="A75"/>
      <c r="B75" s="100" t="s">
        <v>796</v>
      </c>
      <c r="C7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row>
    <row r="76" spans="1:56" ht="12" customHeight="1" x14ac:dyDescent="0.25">
      <c r="A76"/>
      <c r="B76" s="100"/>
      <c r="C76"/>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row>
    <row r="77" spans="1:56" ht="12" customHeight="1" x14ac:dyDescent="0.25">
      <c r="A77"/>
      <c r="B77" s="100"/>
      <c r="C77"/>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row>
    <row r="78" spans="1:56" ht="12" customHeight="1" x14ac:dyDescent="0.25">
      <c r="A78"/>
      <c r="B78" s="100"/>
      <c r="C78"/>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row>
    <row r="79" spans="1:56" ht="12" customHeight="1" x14ac:dyDescent="0.25">
      <c r="A79"/>
      <c r="B79" s="100"/>
      <c r="C79"/>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row>
    <row r="80" spans="1:56" ht="12" customHeight="1" x14ac:dyDescent="0.25">
      <c r="A80"/>
      <c r="B80" s="100"/>
      <c r="C80"/>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row>
    <row r="81" spans="1:57" ht="12" customHeight="1" x14ac:dyDescent="0.25">
      <c r="A81"/>
      <c r="B81" s="100"/>
      <c r="C8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row>
    <row r="82" spans="1:57" ht="12" customHeight="1" x14ac:dyDescent="0.25">
      <c r="A82"/>
      <c r="B82" s="100"/>
      <c r="C82"/>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row>
    <row r="83" spans="1:57" ht="12" customHeight="1" x14ac:dyDescent="0.25">
      <c r="A83"/>
      <c r="B83" s="100"/>
      <c r="C83"/>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row>
    <row r="84" spans="1:57" ht="12" customHeight="1" x14ac:dyDescent="0.25">
      <c r="A84"/>
      <c r="B84" s="100" t="s">
        <v>797</v>
      </c>
      <c r="C84"/>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row>
    <row r="85" spans="1:57" ht="12"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996" t="e">
        <f>VLOOKUP(S74,[2]Liste!$A:$B,2,FALSE)</f>
        <v>#N/A</v>
      </c>
      <c r="AY85" s="996"/>
      <c r="AZ85" s="996" t="e">
        <f>VLOOKUP(Z74,[2]Liste!$A:$B,2,FALSE)</f>
        <v>#N/A</v>
      </c>
      <c r="BA85" s="996"/>
      <c r="BB85" s="996" t="e">
        <f>VLOOKUP(AG74,[2]Liste!$A:$B,2,FALSE)</f>
        <v>#N/A</v>
      </c>
      <c r="BC85" s="996"/>
      <c r="BD85" s="996" t="e">
        <f>VLOOKUP(AN74,[2]Liste!$A:$B,2,FALSE)</f>
        <v>#N/A</v>
      </c>
      <c r="BE85" s="996"/>
    </row>
    <row r="86" spans="1:57" ht="12"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996"/>
      <c r="AY86" s="996"/>
      <c r="AZ86" s="996"/>
      <c r="BA86" s="996"/>
      <c r="BB86" s="996"/>
      <c r="BC86" s="996"/>
      <c r="BD86" s="996"/>
      <c r="BE86" s="996"/>
    </row>
    <row r="87" spans="1:57" ht="12"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57" ht="12" customHeight="1" thickBot="1" x14ac:dyDescent="0.3">
      <c r="A88" s="429" t="s">
        <v>235</v>
      </c>
      <c r="B88" s="429"/>
      <c r="C88" s="429"/>
      <c r="D88" s="429"/>
      <c r="E88" s="429"/>
      <c r="F88" s="429"/>
      <c r="G88" s="429"/>
      <c r="H88" s="429"/>
      <c r="I88" s="429"/>
      <c r="J88" s="429"/>
      <c r="K88" s="429"/>
      <c r="L88" s="429"/>
      <c r="M88" s="429"/>
      <c r="N88" s="429"/>
      <c r="O88" s="429"/>
      <c r="P88" s="429"/>
      <c r="Q88" s="429"/>
      <c r="R88" s="429"/>
      <c r="S88" s="429"/>
      <c r="T88" s="429"/>
      <c r="U88" s="429"/>
      <c r="V88" s="429"/>
      <c r="W88" s="429"/>
      <c r="X88" s="429"/>
      <c r="Y88" s="429"/>
      <c r="Z88" s="429"/>
      <c r="AA88" s="429"/>
      <c r="AB88" s="429"/>
      <c r="AC88" s="429"/>
      <c r="AD88" s="429"/>
      <c r="AE88" s="429"/>
      <c r="AF88" s="429"/>
      <c r="AG88" s="429"/>
      <c r="AH88" s="429"/>
      <c r="AI88" s="429"/>
      <c r="AJ88" s="429"/>
      <c r="AK88" s="429"/>
      <c r="AL88" s="429"/>
      <c r="AM88" s="429"/>
      <c r="AN88" s="429"/>
      <c r="AO88" s="429"/>
      <c r="AP88" s="429"/>
      <c r="AQ88" s="429"/>
      <c r="AR88" s="429"/>
      <c r="AS88" s="429"/>
      <c r="AT88" s="429"/>
      <c r="AU88" s="429"/>
      <c r="AV88" s="429"/>
    </row>
    <row r="89" spans="1:57" ht="12" customHeight="1" thickTop="1" x14ac:dyDescent="0.25">
      <c r="A89" s="400"/>
      <c r="B89" s="400"/>
      <c r="C89" s="400"/>
      <c r="D89" s="401">
        <f>$D$1</f>
        <v>0</v>
      </c>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919" t="s">
        <v>783</v>
      </c>
      <c r="AO89" s="920"/>
      <c r="AP89" s="920"/>
      <c r="AQ89" s="920"/>
      <c r="AR89" s="920"/>
      <c r="AS89" s="920"/>
      <c r="AT89" s="920"/>
      <c r="AU89" s="920"/>
      <c r="AV89" s="921"/>
    </row>
    <row r="90" spans="1:57" ht="12" customHeight="1" x14ac:dyDescent="0.25">
      <c r="A90" s="400"/>
      <c r="B90" s="400"/>
      <c r="C90" s="400"/>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922"/>
      <c r="AO90" s="453"/>
      <c r="AP90" s="453"/>
      <c r="AQ90" s="453"/>
      <c r="AR90" s="453"/>
      <c r="AS90" s="453"/>
      <c r="AT90" s="453"/>
      <c r="AU90" s="453"/>
      <c r="AV90" s="923"/>
    </row>
    <row r="91" spans="1:57" ht="12" customHeight="1" thickBot="1" x14ac:dyDescent="0.3">
      <c r="A91" s="400"/>
      <c r="B91" s="400"/>
      <c r="C91" s="400"/>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924"/>
      <c r="AO91" s="925"/>
      <c r="AP91" s="925"/>
      <c r="AQ91" s="925"/>
      <c r="AR91" s="925"/>
      <c r="AS91" s="925"/>
      <c r="AT91" s="925"/>
      <c r="AU91" s="925"/>
      <c r="AV91" s="926"/>
    </row>
    <row r="92" spans="1:57" ht="12" customHeight="1" thickTop="1" x14ac:dyDescent="0.25">
      <c r="A92"/>
      <c r="B92"/>
      <c r="C92"/>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93"/>
      <c r="AX92" s="93"/>
      <c r="AY92" s="93"/>
      <c r="AZ92" s="93"/>
      <c r="BA92" s="93"/>
      <c r="BB92" s="93"/>
      <c r="BC92" s="93"/>
      <c r="BD92" s="93"/>
    </row>
    <row r="93" spans="1:57" ht="12" customHeight="1" thickBot="1" x14ac:dyDescent="0.3">
      <c r="A93"/>
      <c r="B93"/>
      <c r="C93"/>
      <c r="D93" s="71"/>
      <c r="E93" s="71"/>
      <c r="F93" s="71"/>
      <c r="G93" s="71"/>
      <c r="H93" s="71"/>
      <c r="I93" s="71"/>
      <c r="J93" s="71"/>
      <c r="K93" s="71"/>
      <c r="L93" s="71"/>
      <c r="M93" s="71"/>
      <c r="N93" s="71"/>
      <c r="O93" s="71"/>
      <c r="P93" s="71"/>
      <c r="Q93" s="71"/>
      <c r="R93" s="71"/>
      <c r="S93" s="71"/>
      <c r="T93" s="71"/>
      <c r="U93" s="71"/>
      <c r="V93" s="71"/>
      <c r="W93" s="71"/>
      <c r="X93" s="71"/>
      <c r="Y93" s="71"/>
      <c r="Z93" s="157"/>
      <c r="AA93" s="71"/>
      <c r="AB93" s="71"/>
      <c r="AC93" s="71"/>
      <c r="AD93" s="71"/>
      <c r="AE93" s="71"/>
      <c r="AF93" s="71"/>
      <c r="AG93" s="71"/>
      <c r="AH93" s="71"/>
      <c r="AI93" s="71"/>
      <c r="AJ93" s="71"/>
      <c r="AK93" s="71"/>
      <c r="AL93" s="71"/>
      <c r="AM93" s="71"/>
      <c r="AN93" s="71"/>
      <c r="AO93" s="71"/>
      <c r="AP93" s="71"/>
      <c r="AQ93" s="71"/>
      <c r="AR93" s="71"/>
      <c r="AS93" s="71"/>
      <c r="AT93" s="71"/>
      <c r="AU93" s="71"/>
      <c r="AV93" s="71"/>
      <c r="AW93" s="93"/>
      <c r="AX93" s="93"/>
      <c r="AY93" s="93"/>
      <c r="AZ93" s="93"/>
      <c r="BA93" s="93"/>
      <c r="BB93" s="93"/>
      <c r="BC93" s="93"/>
    </row>
    <row r="94" spans="1:57" ht="12" customHeight="1" x14ac:dyDescent="0.25">
      <c r="A94"/>
      <c r="B94"/>
      <c r="C94"/>
      <c r="D94"/>
      <c r="E94" s="895" t="s">
        <v>871</v>
      </c>
      <c r="F94" s="895"/>
      <c r="G94" s="895"/>
      <c r="H94" s="895"/>
      <c r="I94" s="895"/>
      <c r="J94" s="895"/>
      <c r="K94" s="895"/>
      <c r="L94" s="895"/>
      <c r="M94" s="895"/>
      <c r="N94" s="895"/>
      <c r="O94" s="895"/>
      <c r="P94" s="895"/>
      <c r="Q94" s="895"/>
      <c r="R94" s="158"/>
      <c r="S94" s="158"/>
      <c r="T94" s="158"/>
      <c r="U94" s="158"/>
      <c r="V94" s="981" t="s">
        <v>872</v>
      </c>
      <c r="W94" s="982"/>
      <c r="X94" s="982"/>
      <c r="Y94" s="982"/>
      <c r="Z94" s="982"/>
      <c r="AA94" s="978">
        <v>1</v>
      </c>
      <c r="AB94" s="975" t="s">
        <v>873</v>
      </c>
      <c r="AC94" s="975"/>
      <c r="AD94" s="975"/>
      <c r="AE94" s="978">
        <v>2</v>
      </c>
      <c r="AF94" s="972" t="s">
        <v>874</v>
      </c>
      <c r="AG94" s="972"/>
      <c r="AH94" s="972"/>
      <c r="AI94" s="972">
        <v>3</v>
      </c>
      <c r="AJ94" s="975" t="s">
        <v>875</v>
      </c>
      <c r="AK94" s="975"/>
      <c r="AL94" s="975"/>
      <c r="AM94" s="978">
        <v>4</v>
      </c>
      <c r="AN94" s="975" t="s">
        <v>876</v>
      </c>
      <c r="AO94" s="975"/>
      <c r="AP94" s="975"/>
      <c r="AQ94" s="978">
        <v>5</v>
      </c>
      <c r="AR94" s="975" t="s">
        <v>877</v>
      </c>
      <c r="AS94" s="975"/>
      <c r="AT94" s="975"/>
      <c r="AU94" s="159"/>
      <c r="AV94"/>
    </row>
    <row r="95" spans="1:57" ht="12" customHeight="1" x14ac:dyDescent="0.25">
      <c r="A95"/>
      <c r="B95"/>
      <c r="C95"/>
      <c r="D95" s="71"/>
      <c r="E95" s="895"/>
      <c r="F95" s="895"/>
      <c r="G95" s="895"/>
      <c r="H95" s="895"/>
      <c r="I95" s="895"/>
      <c r="J95" s="895"/>
      <c r="K95" s="895"/>
      <c r="L95" s="895"/>
      <c r="M95" s="895"/>
      <c r="N95" s="895"/>
      <c r="O95" s="895"/>
      <c r="P95" s="895"/>
      <c r="Q95" s="895"/>
      <c r="R95" s="158"/>
      <c r="S95" s="158"/>
      <c r="T95" s="158"/>
      <c r="U95" s="158"/>
      <c r="V95" s="983"/>
      <c r="W95" s="984"/>
      <c r="X95" s="984"/>
      <c r="Y95" s="984"/>
      <c r="Z95" s="984"/>
      <c r="AA95" s="979"/>
      <c r="AB95" s="976"/>
      <c r="AC95" s="976"/>
      <c r="AD95" s="976"/>
      <c r="AE95" s="979"/>
      <c r="AF95" s="973"/>
      <c r="AG95" s="973"/>
      <c r="AH95" s="973"/>
      <c r="AI95" s="973"/>
      <c r="AJ95" s="976"/>
      <c r="AK95" s="976"/>
      <c r="AL95" s="976"/>
      <c r="AM95" s="979"/>
      <c r="AN95" s="976"/>
      <c r="AO95" s="976"/>
      <c r="AP95" s="976"/>
      <c r="AQ95" s="979"/>
      <c r="AR95" s="976"/>
      <c r="AS95" s="976"/>
      <c r="AT95" s="976"/>
      <c r="AU95" s="160"/>
      <c r="AV95"/>
    </row>
    <row r="96" spans="1:57" ht="12" customHeight="1" thickBot="1" x14ac:dyDescent="0.3">
      <c r="A96"/>
      <c r="B96"/>
      <c r="C96"/>
      <c r="D96"/>
      <c r="E96" s="895"/>
      <c r="F96" s="895"/>
      <c r="G96" s="895"/>
      <c r="H96" s="895"/>
      <c r="I96" s="895"/>
      <c r="J96" s="895"/>
      <c r="K96" s="895"/>
      <c r="L96" s="895"/>
      <c r="M96" s="895"/>
      <c r="N96" s="895"/>
      <c r="O96" s="895"/>
      <c r="P96" s="895"/>
      <c r="Q96" s="895"/>
      <c r="R96" s="158"/>
      <c r="S96" s="158"/>
      <c r="T96" s="158"/>
      <c r="U96" s="158"/>
      <c r="V96" s="985"/>
      <c r="W96" s="986"/>
      <c r="X96" s="986"/>
      <c r="Y96" s="986"/>
      <c r="Z96" s="986"/>
      <c r="AA96" s="980"/>
      <c r="AB96" s="977"/>
      <c r="AC96" s="977"/>
      <c r="AD96" s="977"/>
      <c r="AE96" s="980"/>
      <c r="AF96" s="974"/>
      <c r="AG96" s="974"/>
      <c r="AH96" s="974"/>
      <c r="AI96" s="974"/>
      <c r="AJ96" s="977"/>
      <c r="AK96" s="977"/>
      <c r="AL96" s="977"/>
      <c r="AM96" s="980"/>
      <c r="AN96" s="977"/>
      <c r="AO96" s="977"/>
      <c r="AP96" s="977"/>
      <c r="AQ96" s="980"/>
      <c r="AR96" s="977"/>
      <c r="AS96" s="977"/>
      <c r="AT96" s="977"/>
      <c r="AU96" s="161"/>
      <c r="AV96"/>
    </row>
    <row r="97" spans="1:51" ht="12" customHeight="1" thickBot="1" x14ac:dyDescent="0.3">
      <c r="A97"/>
      <c r="B97"/>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c r="AC97"/>
      <c r="AD97"/>
      <c r="AE97"/>
      <c r="AF97"/>
      <c r="AG97" s="72"/>
      <c r="AH97" s="72"/>
      <c r="AI97" s="72"/>
      <c r="AJ97" s="72"/>
      <c r="AK97" s="72"/>
      <c r="AL97" s="72"/>
      <c r="AM97" s="72"/>
      <c r="AN97" s="72"/>
      <c r="AO97" s="72"/>
      <c r="AP97" s="72"/>
      <c r="AQ97" s="72"/>
      <c r="AR97" s="72"/>
      <c r="AS97" s="72"/>
      <c r="AT97" s="72"/>
      <c r="AU97" s="72"/>
      <c r="AV97"/>
    </row>
    <row r="98" spans="1:51" ht="12" customHeight="1" x14ac:dyDescent="0.25">
      <c r="A98"/>
      <c r="B98" s="933" t="s">
        <v>878</v>
      </c>
      <c r="C98" s="933"/>
      <c r="D98" s="933"/>
      <c r="E98" s="933"/>
      <c r="F98" s="933"/>
      <c r="G98" s="162"/>
      <c r="H98" s="928" t="s">
        <v>879</v>
      </c>
      <c r="I98" s="928"/>
      <c r="J98" s="928"/>
      <c r="K98" s="928"/>
      <c r="L98" s="928"/>
      <c r="M98" s="928"/>
      <c r="N98" s="928"/>
      <c r="O98" s="928"/>
      <c r="P98" s="928"/>
      <c r="Q98" s="928"/>
      <c r="R98" s="928"/>
      <c r="S98" s="928"/>
      <c r="T98" s="928"/>
      <c r="U98" s="928"/>
      <c r="V98" s="928"/>
      <c r="W98" s="929"/>
      <c r="X98" s="929"/>
      <c r="Y98" s="72"/>
      <c r="Z98" s="72"/>
      <c r="AA98" s="928" t="s">
        <v>880</v>
      </c>
      <c r="AB98" s="928"/>
      <c r="AC98" s="928"/>
      <c r="AD98" s="928"/>
      <c r="AE98" s="928"/>
      <c r="AF98" s="928"/>
      <c r="AG98" s="928"/>
      <c r="AH98" s="928"/>
      <c r="AI98" s="928"/>
      <c r="AJ98" s="928"/>
      <c r="AK98" s="928"/>
      <c r="AL98" s="928"/>
      <c r="AM98" s="928"/>
      <c r="AN98" s="928"/>
      <c r="AO98" s="934"/>
      <c r="AP98" s="935"/>
      <c r="AQ98" s="936"/>
      <c r="AR98"/>
      <c r="AS98" s="957">
        <f>(AP98+AP100)</f>
        <v>0</v>
      </c>
      <c r="AT98" s="958"/>
      <c r="AU98" s="959"/>
      <c r="AV98"/>
      <c r="AX98" s="927">
        <f>IF(W98="Non",0,AP98)</f>
        <v>0</v>
      </c>
      <c r="AY98" s="927"/>
    </row>
    <row r="99" spans="1:51" ht="12" customHeight="1" thickBot="1" x14ac:dyDescent="0.3">
      <c r="A99"/>
      <c r="B99" s="933"/>
      <c r="C99" s="933"/>
      <c r="D99" s="933"/>
      <c r="E99" s="933"/>
      <c r="F99" s="933"/>
      <c r="G99" s="162"/>
      <c r="H99" s="928"/>
      <c r="I99" s="928"/>
      <c r="J99" s="928"/>
      <c r="K99" s="928"/>
      <c r="L99" s="928"/>
      <c r="M99" s="928"/>
      <c r="N99" s="928"/>
      <c r="O99" s="928"/>
      <c r="P99" s="928"/>
      <c r="Q99" s="928"/>
      <c r="R99" s="928"/>
      <c r="S99" s="928"/>
      <c r="T99" s="928"/>
      <c r="U99" s="928"/>
      <c r="V99" s="928"/>
      <c r="W99" s="929"/>
      <c r="X99" s="929"/>
      <c r="Y99" s="72"/>
      <c r="Z99" s="72"/>
      <c r="AA99" s="928"/>
      <c r="AB99" s="928"/>
      <c r="AC99" s="928"/>
      <c r="AD99" s="928"/>
      <c r="AE99" s="928"/>
      <c r="AF99" s="928"/>
      <c r="AG99" s="928"/>
      <c r="AH99" s="928"/>
      <c r="AI99" s="928"/>
      <c r="AJ99" s="928"/>
      <c r="AK99" s="928"/>
      <c r="AL99" s="928"/>
      <c r="AM99" s="928"/>
      <c r="AN99" s="928"/>
      <c r="AO99" s="934"/>
      <c r="AP99" s="937"/>
      <c r="AQ99" s="938"/>
      <c r="AR99"/>
      <c r="AS99" s="960"/>
      <c r="AT99" s="961"/>
      <c r="AU99" s="962"/>
      <c r="AV99"/>
      <c r="AX99" s="927"/>
      <c r="AY99" s="927"/>
    </row>
    <row r="100" spans="1:51" ht="12" customHeight="1" x14ac:dyDescent="0.25">
      <c r="A100"/>
      <c r="B100" s="933"/>
      <c r="C100" s="933"/>
      <c r="D100" s="933"/>
      <c r="E100" s="933"/>
      <c r="F100" s="933"/>
      <c r="G100" s="162"/>
      <c r="H100" s="928" t="s">
        <v>881</v>
      </c>
      <c r="I100" s="928"/>
      <c r="J100" s="928"/>
      <c r="K100" s="928"/>
      <c r="L100" s="928"/>
      <c r="M100" s="928"/>
      <c r="N100" s="928"/>
      <c r="O100" s="928"/>
      <c r="P100" s="928"/>
      <c r="Q100" s="928"/>
      <c r="R100" s="928"/>
      <c r="S100" s="928"/>
      <c r="T100" s="928"/>
      <c r="U100" s="928"/>
      <c r="V100" s="928"/>
      <c r="W100" s="929"/>
      <c r="X100" s="929"/>
      <c r="Y100" s="72"/>
      <c r="Z100" s="72"/>
      <c r="AA100" s="928" t="s">
        <v>882</v>
      </c>
      <c r="AB100" s="928"/>
      <c r="AC100" s="928"/>
      <c r="AD100" s="928"/>
      <c r="AE100" s="928"/>
      <c r="AF100" s="928"/>
      <c r="AG100" s="928"/>
      <c r="AH100" s="928"/>
      <c r="AI100" s="928"/>
      <c r="AJ100" s="928"/>
      <c r="AK100" s="928"/>
      <c r="AL100" s="928"/>
      <c r="AM100" s="928"/>
      <c r="AN100" s="928"/>
      <c r="AO100" s="934"/>
      <c r="AP100" s="935"/>
      <c r="AQ100" s="936"/>
      <c r="AR100"/>
      <c r="AS100" s="960"/>
      <c r="AT100" s="961"/>
      <c r="AU100" s="962"/>
      <c r="AV100"/>
      <c r="AX100" s="927">
        <f>IF(W100="Non",0,AP100)</f>
        <v>0</v>
      </c>
      <c r="AY100" s="927"/>
    </row>
    <row r="101" spans="1:51" ht="12" customHeight="1" thickBot="1" x14ac:dyDescent="0.3">
      <c r="A101"/>
      <c r="B101" s="933"/>
      <c r="C101" s="933"/>
      <c r="D101" s="933"/>
      <c r="E101" s="933"/>
      <c r="F101" s="933"/>
      <c r="G101" s="162"/>
      <c r="H101" s="928"/>
      <c r="I101" s="928"/>
      <c r="J101" s="928"/>
      <c r="K101" s="928"/>
      <c r="L101" s="928"/>
      <c r="M101" s="928"/>
      <c r="N101" s="928"/>
      <c r="O101" s="928"/>
      <c r="P101" s="928"/>
      <c r="Q101" s="928"/>
      <c r="R101" s="928"/>
      <c r="S101" s="928"/>
      <c r="T101" s="928"/>
      <c r="U101" s="928"/>
      <c r="V101" s="928"/>
      <c r="W101" s="929"/>
      <c r="X101" s="929"/>
      <c r="Y101" s="72"/>
      <c r="Z101" s="72"/>
      <c r="AA101" s="928"/>
      <c r="AB101" s="928"/>
      <c r="AC101" s="928"/>
      <c r="AD101" s="928"/>
      <c r="AE101" s="928"/>
      <c r="AF101" s="928"/>
      <c r="AG101" s="928"/>
      <c r="AH101" s="928"/>
      <c r="AI101" s="928"/>
      <c r="AJ101" s="928"/>
      <c r="AK101" s="928"/>
      <c r="AL101" s="928"/>
      <c r="AM101" s="928"/>
      <c r="AN101" s="928"/>
      <c r="AO101" s="934"/>
      <c r="AP101" s="937"/>
      <c r="AQ101" s="938"/>
      <c r="AR101"/>
      <c r="AS101" s="963"/>
      <c r="AT101" s="964"/>
      <c r="AU101" s="965"/>
      <c r="AV101"/>
      <c r="AX101" s="927"/>
      <c r="AY101" s="927"/>
    </row>
    <row r="102" spans="1:51" ht="12" customHeight="1" thickBot="1" x14ac:dyDescent="0.3">
      <c r="A102"/>
      <c r="B102" s="163"/>
      <c r="C102" s="163"/>
      <c r="D102" s="164"/>
      <c r="E102" s="165"/>
      <c r="F102" s="165"/>
      <c r="G102" s="162"/>
      <c r="H102" s="166"/>
      <c r="I102" s="166"/>
      <c r="J102" s="166"/>
      <c r="K102" s="166"/>
      <c r="L102" s="166"/>
      <c r="M102" s="166"/>
      <c r="N102" s="166"/>
      <c r="O102" s="166"/>
      <c r="P102" s="167"/>
      <c r="Q102" s="167"/>
      <c r="R102" s="166"/>
      <c r="S102" s="166"/>
      <c r="T102" s="166"/>
      <c r="U102" s="166"/>
      <c r="V102" s="166"/>
      <c r="W102" s="166"/>
      <c r="X102" s="166"/>
      <c r="Y102" s="166"/>
      <c r="Z102" s="166"/>
      <c r="AA102" s="166"/>
      <c r="AB102" s="166"/>
      <c r="AC102" s="168"/>
      <c r="AD102" s="168"/>
      <c r="AE102" s="168"/>
      <c r="AF102" s="168"/>
      <c r="AG102" s="168"/>
      <c r="AH102" s="168"/>
      <c r="AI102" s="168"/>
      <c r="AJ102" s="168"/>
      <c r="AK102" s="168"/>
      <c r="AL102" s="168"/>
      <c r="AM102" s="85"/>
      <c r="AN102" s="85"/>
      <c r="AO102" s="85"/>
      <c r="AP102"/>
      <c r="AQ102"/>
      <c r="AR102"/>
      <c r="AS102" s="169"/>
      <c r="AT102" s="169"/>
      <c r="AU102" s="169"/>
      <c r="AV102"/>
    </row>
    <row r="103" spans="1:51" ht="12" customHeight="1" x14ac:dyDescent="0.25">
      <c r="A103"/>
      <c r="B103" s="933" t="s">
        <v>883</v>
      </c>
      <c r="C103" s="933"/>
      <c r="D103" s="933"/>
      <c r="E103" s="933"/>
      <c r="F103" s="933"/>
      <c r="G103" s="162"/>
      <c r="H103" s="928" t="s">
        <v>884</v>
      </c>
      <c r="I103" s="928"/>
      <c r="J103" s="928"/>
      <c r="K103" s="928"/>
      <c r="L103" s="928"/>
      <c r="M103" s="928"/>
      <c r="N103" s="928"/>
      <c r="O103" s="928"/>
      <c r="P103" s="928"/>
      <c r="Q103" s="928"/>
      <c r="R103" s="928"/>
      <c r="S103" s="928"/>
      <c r="T103" s="928"/>
      <c r="U103" s="928"/>
      <c r="V103" s="928"/>
      <c r="W103" s="929"/>
      <c r="X103" s="929"/>
      <c r="Y103" s="166"/>
      <c r="Z103" s="166"/>
      <c r="AA103" s="928" t="s">
        <v>885</v>
      </c>
      <c r="AB103" s="928"/>
      <c r="AC103" s="928"/>
      <c r="AD103" s="928"/>
      <c r="AE103" s="928"/>
      <c r="AF103" s="928"/>
      <c r="AG103" s="928"/>
      <c r="AH103" s="928"/>
      <c r="AI103" s="928"/>
      <c r="AJ103" s="928"/>
      <c r="AK103" s="928"/>
      <c r="AL103" s="928"/>
      <c r="AM103" s="928"/>
      <c r="AN103" s="928"/>
      <c r="AO103" s="934"/>
      <c r="AP103" s="935"/>
      <c r="AQ103" s="936"/>
      <c r="AR103"/>
      <c r="AS103" s="957">
        <f>(AP103+AP105)</f>
        <v>0</v>
      </c>
      <c r="AT103" s="958"/>
      <c r="AU103" s="959"/>
      <c r="AV103"/>
      <c r="AX103" s="927">
        <f>IF(W103="Non",0,AP103)</f>
        <v>0</v>
      </c>
      <c r="AY103" s="927"/>
    </row>
    <row r="104" spans="1:51" ht="12" customHeight="1" thickBot="1" x14ac:dyDescent="0.3">
      <c r="A104"/>
      <c r="B104" s="933"/>
      <c r="C104" s="933"/>
      <c r="D104" s="933"/>
      <c r="E104" s="933"/>
      <c r="F104" s="933"/>
      <c r="G104" s="162"/>
      <c r="H104" s="928"/>
      <c r="I104" s="928"/>
      <c r="J104" s="928"/>
      <c r="K104" s="928"/>
      <c r="L104" s="928"/>
      <c r="M104" s="928"/>
      <c r="N104" s="928"/>
      <c r="O104" s="928"/>
      <c r="P104" s="928"/>
      <c r="Q104" s="928"/>
      <c r="R104" s="928"/>
      <c r="S104" s="928"/>
      <c r="T104" s="928"/>
      <c r="U104" s="928"/>
      <c r="V104" s="928"/>
      <c r="W104" s="929"/>
      <c r="X104" s="929"/>
      <c r="Y104" s="166"/>
      <c r="Z104" s="166"/>
      <c r="AA104" s="928"/>
      <c r="AB104" s="928"/>
      <c r="AC104" s="928"/>
      <c r="AD104" s="928"/>
      <c r="AE104" s="928"/>
      <c r="AF104" s="928"/>
      <c r="AG104" s="928"/>
      <c r="AH104" s="928"/>
      <c r="AI104" s="928"/>
      <c r="AJ104" s="928"/>
      <c r="AK104" s="928"/>
      <c r="AL104" s="928"/>
      <c r="AM104" s="928"/>
      <c r="AN104" s="928"/>
      <c r="AO104" s="934"/>
      <c r="AP104" s="937"/>
      <c r="AQ104" s="938"/>
      <c r="AR104"/>
      <c r="AS104" s="960"/>
      <c r="AT104" s="961"/>
      <c r="AU104" s="962"/>
      <c r="AV104"/>
      <c r="AX104" s="927"/>
      <c r="AY104" s="927"/>
    </row>
    <row r="105" spans="1:51" ht="12" customHeight="1" x14ac:dyDescent="0.25">
      <c r="A105"/>
      <c r="B105" s="933"/>
      <c r="C105" s="933"/>
      <c r="D105" s="933"/>
      <c r="E105" s="933"/>
      <c r="F105" s="933"/>
      <c r="G105" s="162"/>
      <c r="H105" s="928" t="s">
        <v>886</v>
      </c>
      <c r="I105" s="928"/>
      <c r="J105" s="928"/>
      <c r="K105" s="928"/>
      <c r="L105" s="928"/>
      <c r="M105" s="928"/>
      <c r="N105" s="928"/>
      <c r="O105" s="928"/>
      <c r="P105" s="928"/>
      <c r="Q105" s="928"/>
      <c r="R105" s="928"/>
      <c r="S105" s="928"/>
      <c r="T105" s="928"/>
      <c r="U105" s="928"/>
      <c r="V105" s="928"/>
      <c r="W105" s="929"/>
      <c r="X105" s="929"/>
      <c r="Y105" s="166"/>
      <c r="Z105" s="166"/>
      <c r="AA105" s="928" t="s">
        <v>887</v>
      </c>
      <c r="AB105" s="928"/>
      <c r="AC105" s="928"/>
      <c r="AD105" s="928"/>
      <c r="AE105" s="928"/>
      <c r="AF105" s="928"/>
      <c r="AG105" s="928"/>
      <c r="AH105" s="928"/>
      <c r="AI105" s="928"/>
      <c r="AJ105" s="928"/>
      <c r="AK105" s="928"/>
      <c r="AL105" s="928"/>
      <c r="AM105" s="928"/>
      <c r="AN105" s="928"/>
      <c r="AO105" s="934"/>
      <c r="AP105" s="935"/>
      <c r="AQ105" s="936"/>
      <c r="AR105"/>
      <c r="AS105" s="960"/>
      <c r="AT105" s="961"/>
      <c r="AU105" s="962"/>
      <c r="AV105"/>
      <c r="AX105" s="927">
        <f>IF(W105="Non",0,AP105)</f>
        <v>0</v>
      </c>
      <c r="AY105" s="927"/>
    </row>
    <row r="106" spans="1:51" ht="12" customHeight="1" thickBot="1" x14ac:dyDescent="0.3">
      <c r="A106"/>
      <c r="B106" s="933"/>
      <c r="C106" s="933"/>
      <c r="D106" s="933"/>
      <c r="E106" s="933"/>
      <c r="F106" s="933"/>
      <c r="G106" s="162"/>
      <c r="H106" s="928"/>
      <c r="I106" s="928"/>
      <c r="J106" s="928"/>
      <c r="K106" s="928"/>
      <c r="L106" s="928"/>
      <c r="M106" s="928"/>
      <c r="N106" s="928"/>
      <c r="O106" s="928"/>
      <c r="P106" s="928"/>
      <c r="Q106" s="928"/>
      <c r="R106" s="928"/>
      <c r="S106" s="928"/>
      <c r="T106" s="928"/>
      <c r="U106" s="928"/>
      <c r="V106" s="928"/>
      <c r="W106" s="929"/>
      <c r="X106" s="929"/>
      <c r="Y106" s="166"/>
      <c r="Z106" s="166"/>
      <c r="AA106" s="928"/>
      <c r="AB106" s="928"/>
      <c r="AC106" s="928"/>
      <c r="AD106" s="928"/>
      <c r="AE106" s="928"/>
      <c r="AF106" s="928"/>
      <c r="AG106" s="928"/>
      <c r="AH106" s="928"/>
      <c r="AI106" s="928"/>
      <c r="AJ106" s="928"/>
      <c r="AK106" s="928"/>
      <c r="AL106" s="928"/>
      <c r="AM106" s="928"/>
      <c r="AN106" s="928"/>
      <c r="AO106" s="934"/>
      <c r="AP106" s="937"/>
      <c r="AQ106" s="938"/>
      <c r="AR106"/>
      <c r="AS106" s="963"/>
      <c r="AT106" s="964"/>
      <c r="AU106" s="965"/>
      <c r="AV106"/>
      <c r="AX106" s="927"/>
      <c r="AY106" s="927"/>
    </row>
    <row r="107" spans="1:51" ht="12" customHeight="1" thickBot="1" x14ac:dyDescent="0.3">
      <c r="A107"/>
      <c r="B107" s="164"/>
      <c r="C107" s="164"/>
      <c r="D107" s="164"/>
      <c r="E107" s="170"/>
      <c r="F107" s="170"/>
      <c r="G107" s="167"/>
      <c r="H107" s="167"/>
      <c r="I107" s="167"/>
      <c r="J107" s="167"/>
      <c r="K107" s="167"/>
      <c r="L107" s="167"/>
      <c r="M107" s="167"/>
      <c r="N107" s="167"/>
      <c r="O107" s="167"/>
      <c r="P107" s="167"/>
      <c r="Q107" s="167"/>
      <c r="R107" s="167"/>
      <c r="S107" s="167"/>
      <c r="T107" s="167"/>
      <c r="U107" s="167"/>
      <c r="V107" s="167"/>
      <c r="W107" s="167"/>
      <c r="X107" s="167"/>
      <c r="Y107" s="166"/>
      <c r="Z107" s="166"/>
      <c r="AA107" s="167"/>
      <c r="AB107" s="167"/>
      <c r="AC107" s="162"/>
      <c r="AD107" s="162"/>
      <c r="AE107" s="162"/>
      <c r="AF107" s="162"/>
      <c r="AG107" s="162"/>
      <c r="AH107" s="162"/>
      <c r="AI107" s="162"/>
      <c r="AJ107" s="162"/>
      <c r="AK107" s="162"/>
      <c r="AL107" s="162"/>
      <c r="AM107"/>
      <c r="AN107"/>
      <c r="AO107"/>
      <c r="AP107"/>
      <c r="AQ107"/>
      <c r="AR107"/>
      <c r="AS107" s="169"/>
      <c r="AT107" s="169"/>
      <c r="AU107" s="169"/>
      <c r="AV107"/>
    </row>
    <row r="108" spans="1:51" ht="12" customHeight="1" x14ac:dyDescent="0.25">
      <c r="A108"/>
      <c r="B108" s="933" t="s">
        <v>888</v>
      </c>
      <c r="C108" s="933"/>
      <c r="D108" s="933"/>
      <c r="E108" s="933"/>
      <c r="F108" s="933"/>
      <c r="G108" s="167"/>
      <c r="H108" s="928" t="s">
        <v>889</v>
      </c>
      <c r="I108" s="928"/>
      <c r="J108" s="928"/>
      <c r="K108" s="928"/>
      <c r="L108" s="928"/>
      <c r="M108" s="928"/>
      <c r="N108" s="928"/>
      <c r="O108" s="928"/>
      <c r="P108" s="928"/>
      <c r="Q108" s="928"/>
      <c r="R108" s="928"/>
      <c r="S108" s="928"/>
      <c r="T108" s="928"/>
      <c r="U108" s="928"/>
      <c r="V108" s="928"/>
      <c r="W108" s="929"/>
      <c r="X108" s="929"/>
      <c r="Y108" s="166"/>
      <c r="Z108" s="166"/>
      <c r="AA108" s="928" t="s">
        <v>890</v>
      </c>
      <c r="AB108" s="928"/>
      <c r="AC108" s="928"/>
      <c r="AD108" s="928"/>
      <c r="AE108" s="928"/>
      <c r="AF108" s="928"/>
      <c r="AG108" s="928"/>
      <c r="AH108" s="928"/>
      <c r="AI108" s="928"/>
      <c r="AJ108" s="928"/>
      <c r="AK108" s="928"/>
      <c r="AL108" s="928"/>
      <c r="AM108" s="928"/>
      <c r="AN108" s="928"/>
      <c r="AO108" s="934"/>
      <c r="AP108" s="935"/>
      <c r="AQ108" s="936"/>
      <c r="AR108"/>
      <c r="AS108" s="957">
        <f>(AP108+AP110+AP112)*2/3</f>
        <v>0</v>
      </c>
      <c r="AT108" s="958"/>
      <c r="AU108" s="959"/>
      <c r="AV108"/>
      <c r="AX108" s="927">
        <f>IF(W108="Non",0,AP108)</f>
        <v>0</v>
      </c>
      <c r="AY108" s="927"/>
    </row>
    <row r="109" spans="1:51" ht="12" customHeight="1" thickBot="1" x14ac:dyDescent="0.3">
      <c r="A109"/>
      <c r="B109" s="933"/>
      <c r="C109" s="933"/>
      <c r="D109" s="933"/>
      <c r="E109" s="933"/>
      <c r="F109" s="933"/>
      <c r="G109" s="167"/>
      <c r="H109" s="928"/>
      <c r="I109" s="928"/>
      <c r="J109" s="928"/>
      <c r="K109" s="928"/>
      <c r="L109" s="928"/>
      <c r="M109" s="928"/>
      <c r="N109" s="928"/>
      <c r="O109" s="928"/>
      <c r="P109" s="928"/>
      <c r="Q109" s="928"/>
      <c r="R109" s="928"/>
      <c r="S109" s="928"/>
      <c r="T109" s="928"/>
      <c r="U109" s="928"/>
      <c r="V109" s="928"/>
      <c r="W109" s="929"/>
      <c r="X109" s="929"/>
      <c r="Y109" s="166"/>
      <c r="Z109" s="166"/>
      <c r="AA109" s="928"/>
      <c r="AB109" s="928"/>
      <c r="AC109" s="928"/>
      <c r="AD109" s="928"/>
      <c r="AE109" s="928"/>
      <c r="AF109" s="928"/>
      <c r="AG109" s="928"/>
      <c r="AH109" s="928"/>
      <c r="AI109" s="928"/>
      <c r="AJ109" s="928"/>
      <c r="AK109" s="928"/>
      <c r="AL109" s="928"/>
      <c r="AM109" s="928"/>
      <c r="AN109" s="928"/>
      <c r="AO109" s="934"/>
      <c r="AP109" s="937"/>
      <c r="AQ109" s="938"/>
      <c r="AR109"/>
      <c r="AS109" s="960"/>
      <c r="AT109" s="961"/>
      <c r="AU109" s="962"/>
      <c r="AV109"/>
      <c r="AX109" s="927"/>
      <c r="AY109" s="927"/>
    </row>
    <row r="110" spans="1:51" ht="12" customHeight="1" x14ac:dyDescent="0.25">
      <c r="A110"/>
      <c r="B110" s="933"/>
      <c r="C110" s="933"/>
      <c r="D110" s="933"/>
      <c r="E110" s="933"/>
      <c r="F110" s="933"/>
      <c r="G110" s="167"/>
      <c r="H110" s="928" t="s">
        <v>891</v>
      </c>
      <c r="I110" s="928"/>
      <c r="J110" s="928"/>
      <c r="K110" s="928"/>
      <c r="L110" s="928"/>
      <c r="M110" s="928"/>
      <c r="N110" s="928"/>
      <c r="O110" s="928"/>
      <c r="P110" s="928"/>
      <c r="Q110" s="928"/>
      <c r="R110" s="928"/>
      <c r="S110" s="928"/>
      <c r="T110" s="928"/>
      <c r="U110" s="928"/>
      <c r="V110" s="928"/>
      <c r="W110" s="929"/>
      <c r="X110" s="929"/>
      <c r="Y110" s="166"/>
      <c r="Z110" s="166"/>
      <c r="AA110" s="928" t="s">
        <v>892</v>
      </c>
      <c r="AB110" s="928"/>
      <c r="AC110" s="928"/>
      <c r="AD110" s="928"/>
      <c r="AE110" s="928"/>
      <c r="AF110" s="928"/>
      <c r="AG110" s="928"/>
      <c r="AH110" s="928"/>
      <c r="AI110" s="928"/>
      <c r="AJ110" s="928"/>
      <c r="AK110" s="928"/>
      <c r="AL110" s="928"/>
      <c r="AM110" s="928"/>
      <c r="AN110" s="928"/>
      <c r="AO110" s="934"/>
      <c r="AP110" s="935"/>
      <c r="AQ110" s="936"/>
      <c r="AR110"/>
      <c r="AS110" s="960"/>
      <c r="AT110" s="961"/>
      <c r="AU110" s="962"/>
      <c r="AV110"/>
      <c r="AX110" s="927">
        <f t="shared" ref="AX110" si="0">IF(W110="Non",0,AP110)</f>
        <v>0</v>
      </c>
      <c r="AY110" s="927"/>
    </row>
    <row r="111" spans="1:51" ht="12" customHeight="1" thickBot="1" x14ac:dyDescent="0.3">
      <c r="A111"/>
      <c r="B111" s="933"/>
      <c r="C111" s="933"/>
      <c r="D111" s="933"/>
      <c r="E111" s="933"/>
      <c r="F111" s="933"/>
      <c r="G111" s="167"/>
      <c r="H111" s="928"/>
      <c r="I111" s="928"/>
      <c r="J111" s="928"/>
      <c r="K111" s="928"/>
      <c r="L111" s="928"/>
      <c r="M111" s="928"/>
      <c r="N111" s="928"/>
      <c r="O111" s="928"/>
      <c r="P111" s="928"/>
      <c r="Q111" s="928"/>
      <c r="R111" s="928"/>
      <c r="S111" s="928"/>
      <c r="T111" s="928"/>
      <c r="U111" s="928"/>
      <c r="V111" s="928"/>
      <c r="W111" s="929"/>
      <c r="X111" s="929"/>
      <c r="Y111" s="166"/>
      <c r="Z111" s="166"/>
      <c r="AA111" s="928"/>
      <c r="AB111" s="928"/>
      <c r="AC111" s="928"/>
      <c r="AD111" s="928"/>
      <c r="AE111" s="928"/>
      <c r="AF111" s="928"/>
      <c r="AG111" s="928"/>
      <c r="AH111" s="928"/>
      <c r="AI111" s="928"/>
      <c r="AJ111" s="928"/>
      <c r="AK111" s="928"/>
      <c r="AL111" s="928"/>
      <c r="AM111" s="928"/>
      <c r="AN111" s="928"/>
      <c r="AO111" s="934"/>
      <c r="AP111" s="937"/>
      <c r="AQ111" s="938"/>
      <c r="AR111"/>
      <c r="AS111" s="960"/>
      <c r="AT111" s="961"/>
      <c r="AU111" s="962"/>
      <c r="AV111"/>
      <c r="AX111" s="927"/>
      <c r="AY111" s="927"/>
    </row>
    <row r="112" spans="1:51" ht="12" customHeight="1" x14ac:dyDescent="0.25">
      <c r="A112"/>
      <c r="B112" s="933"/>
      <c r="C112" s="933"/>
      <c r="D112" s="933"/>
      <c r="E112" s="933"/>
      <c r="F112" s="933"/>
      <c r="G112" s="167"/>
      <c r="H112" s="928" t="s">
        <v>893</v>
      </c>
      <c r="I112" s="928"/>
      <c r="J112" s="928"/>
      <c r="K112" s="928"/>
      <c r="L112" s="928"/>
      <c r="M112" s="928"/>
      <c r="N112" s="928"/>
      <c r="O112" s="928"/>
      <c r="P112" s="928"/>
      <c r="Q112" s="928"/>
      <c r="R112" s="928"/>
      <c r="S112" s="928"/>
      <c r="T112" s="928"/>
      <c r="U112" s="928"/>
      <c r="V112" s="928"/>
      <c r="W112" s="929"/>
      <c r="X112" s="929"/>
      <c r="Y112" s="166"/>
      <c r="Z112" s="166"/>
      <c r="AA112" s="928" t="s">
        <v>894</v>
      </c>
      <c r="AB112" s="928"/>
      <c r="AC112" s="928"/>
      <c r="AD112" s="928"/>
      <c r="AE112" s="928"/>
      <c r="AF112" s="928"/>
      <c r="AG112" s="928"/>
      <c r="AH112" s="928"/>
      <c r="AI112" s="928"/>
      <c r="AJ112" s="928"/>
      <c r="AK112" s="928"/>
      <c r="AL112" s="928"/>
      <c r="AM112" s="928"/>
      <c r="AN112" s="928"/>
      <c r="AO112" s="934"/>
      <c r="AP112" s="935"/>
      <c r="AQ112" s="936"/>
      <c r="AR112"/>
      <c r="AS112" s="960"/>
      <c r="AT112" s="961"/>
      <c r="AU112" s="962"/>
      <c r="AV112"/>
      <c r="AX112" s="927">
        <f t="shared" ref="AX112" si="1">IF(W112="Non",0,AP112)</f>
        <v>0</v>
      </c>
      <c r="AY112" s="927"/>
    </row>
    <row r="113" spans="1:55" ht="12" customHeight="1" thickBot="1" x14ac:dyDescent="0.3">
      <c r="A113"/>
      <c r="B113" s="933"/>
      <c r="C113" s="933"/>
      <c r="D113" s="933"/>
      <c r="E113" s="933"/>
      <c r="F113" s="933"/>
      <c r="G113" s="167"/>
      <c r="H113" s="928"/>
      <c r="I113" s="928"/>
      <c r="J113" s="928"/>
      <c r="K113" s="928"/>
      <c r="L113" s="928"/>
      <c r="M113" s="928"/>
      <c r="N113" s="928"/>
      <c r="O113" s="928"/>
      <c r="P113" s="928"/>
      <c r="Q113" s="928"/>
      <c r="R113" s="928"/>
      <c r="S113" s="928"/>
      <c r="T113" s="928"/>
      <c r="U113" s="928"/>
      <c r="V113" s="928"/>
      <c r="W113" s="929"/>
      <c r="X113" s="929"/>
      <c r="Y113" s="166"/>
      <c r="Z113" s="166"/>
      <c r="AA113" s="928"/>
      <c r="AB113" s="928"/>
      <c r="AC113" s="928"/>
      <c r="AD113" s="928"/>
      <c r="AE113" s="928"/>
      <c r="AF113" s="928"/>
      <c r="AG113" s="928"/>
      <c r="AH113" s="928"/>
      <c r="AI113" s="928"/>
      <c r="AJ113" s="928"/>
      <c r="AK113" s="928"/>
      <c r="AL113" s="928"/>
      <c r="AM113" s="928"/>
      <c r="AN113" s="928"/>
      <c r="AO113" s="934"/>
      <c r="AP113" s="937"/>
      <c r="AQ113" s="938"/>
      <c r="AR113"/>
      <c r="AS113" s="963"/>
      <c r="AT113" s="964"/>
      <c r="AU113" s="965"/>
      <c r="AV113"/>
      <c r="AX113" s="927"/>
      <c r="AY113" s="927"/>
    </row>
    <row r="114" spans="1:55" ht="12" customHeight="1" thickBot="1" x14ac:dyDescent="0.3">
      <c r="A114"/>
      <c r="B114" s="162"/>
      <c r="C114" s="162"/>
      <c r="D114" s="162"/>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2"/>
      <c r="AD114" s="162"/>
      <c r="AE114" s="162"/>
      <c r="AF114" s="162"/>
      <c r="AG114" s="162"/>
      <c r="AH114" s="162"/>
      <c r="AI114" s="162"/>
      <c r="AJ114" s="162"/>
      <c r="AK114" s="162"/>
      <c r="AL114" s="162"/>
      <c r="AM114"/>
      <c r="AN114"/>
      <c r="AO114"/>
      <c r="AP114"/>
      <c r="AQ114"/>
      <c r="AR114"/>
      <c r="AS114" s="171"/>
      <c r="AT114" s="171"/>
      <c r="AU114" s="171"/>
      <c r="AV114"/>
    </row>
    <row r="115" spans="1:55" ht="12" customHeight="1" x14ac:dyDescent="0.25">
      <c r="A115"/>
      <c r="B115" s="933" t="s">
        <v>895</v>
      </c>
      <c r="C115" s="933"/>
      <c r="D115" s="933"/>
      <c r="E115" s="933"/>
      <c r="F115" s="933"/>
      <c r="G115" s="167"/>
      <c r="H115" s="948" t="s">
        <v>896</v>
      </c>
      <c r="I115" s="949"/>
      <c r="J115" s="949"/>
      <c r="K115" s="949"/>
      <c r="L115" s="949"/>
      <c r="M115" s="949"/>
      <c r="N115" s="949"/>
      <c r="O115" s="949"/>
      <c r="P115" s="949"/>
      <c r="Q115" s="949"/>
      <c r="R115" s="949"/>
      <c r="S115" s="949"/>
      <c r="T115" s="949"/>
      <c r="U115" s="949"/>
      <c r="V115" s="949"/>
      <c r="W115" s="949"/>
      <c r="X115" s="950"/>
      <c r="Y115" s="167"/>
      <c r="Z115" s="167"/>
      <c r="AA115" s="954" t="s">
        <v>897</v>
      </c>
      <c r="AB115" s="954"/>
      <c r="AC115" s="954"/>
      <c r="AD115" s="954"/>
      <c r="AE115" s="954"/>
      <c r="AF115" s="955"/>
      <c r="AG115" s="935"/>
      <c r="AH115" s="936"/>
      <c r="AI115" s="167"/>
      <c r="AJ115" s="954" t="s">
        <v>898</v>
      </c>
      <c r="AK115" s="954"/>
      <c r="AL115" s="954"/>
      <c r="AM115" s="954"/>
      <c r="AN115" s="954"/>
      <c r="AO115" s="955"/>
      <c r="AP115" s="935"/>
      <c r="AQ115" s="936"/>
      <c r="AR115" s="167"/>
      <c r="AS115" s="957">
        <f>(AG115+AP115+AD117+AJ117+AP117+AP119)/3</f>
        <v>0</v>
      </c>
      <c r="AT115" s="958"/>
      <c r="AU115" s="959"/>
      <c r="AV115"/>
      <c r="AX115" s="927">
        <f>AG115</f>
        <v>0</v>
      </c>
      <c r="AY115" s="927"/>
      <c r="AZ115" s="927">
        <f>AP115</f>
        <v>0</v>
      </c>
      <c r="BA115" s="927"/>
    </row>
    <row r="116" spans="1:55" ht="12" customHeight="1" thickBot="1" x14ac:dyDescent="0.3">
      <c r="A116"/>
      <c r="B116" s="933"/>
      <c r="C116" s="933"/>
      <c r="D116" s="933"/>
      <c r="E116" s="933"/>
      <c r="F116" s="933"/>
      <c r="G116" s="167"/>
      <c r="H116" s="951"/>
      <c r="I116" s="952"/>
      <c r="J116" s="952"/>
      <c r="K116" s="952"/>
      <c r="L116" s="952"/>
      <c r="M116" s="952"/>
      <c r="N116" s="952"/>
      <c r="O116" s="952"/>
      <c r="P116" s="952"/>
      <c r="Q116" s="952"/>
      <c r="R116" s="952"/>
      <c r="S116" s="952"/>
      <c r="T116" s="952"/>
      <c r="U116" s="952"/>
      <c r="V116" s="952"/>
      <c r="W116" s="952"/>
      <c r="X116" s="953"/>
      <c r="Y116" s="167"/>
      <c r="Z116" s="167"/>
      <c r="AA116" s="954"/>
      <c r="AB116" s="954"/>
      <c r="AC116" s="954"/>
      <c r="AD116" s="956"/>
      <c r="AE116" s="956"/>
      <c r="AF116" s="955"/>
      <c r="AG116" s="937"/>
      <c r="AH116" s="938"/>
      <c r="AI116" s="167"/>
      <c r="AJ116" s="956"/>
      <c r="AK116" s="956"/>
      <c r="AL116" s="954"/>
      <c r="AM116" s="954"/>
      <c r="AN116" s="954"/>
      <c r="AO116" s="955"/>
      <c r="AP116" s="937"/>
      <c r="AQ116" s="938"/>
      <c r="AR116" s="167"/>
      <c r="AS116" s="960"/>
      <c r="AT116" s="961"/>
      <c r="AU116" s="962"/>
      <c r="AV116"/>
      <c r="AX116" s="927"/>
      <c r="AY116" s="927"/>
      <c r="AZ116" s="927"/>
      <c r="BA116" s="927"/>
    </row>
    <row r="117" spans="1:55" ht="12" customHeight="1" x14ac:dyDescent="0.25">
      <c r="A117"/>
      <c r="B117" s="933"/>
      <c r="C117" s="933"/>
      <c r="D117" s="933"/>
      <c r="E117" s="933"/>
      <c r="F117" s="933"/>
      <c r="G117" s="167"/>
      <c r="H117" s="948" t="s">
        <v>899</v>
      </c>
      <c r="I117" s="949"/>
      <c r="J117" s="949"/>
      <c r="K117" s="949"/>
      <c r="L117" s="949"/>
      <c r="M117" s="949"/>
      <c r="N117" s="949"/>
      <c r="O117" s="949"/>
      <c r="P117" s="949"/>
      <c r="Q117" s="949"/>
      <c r="R117" s="949"/>
      <c r="S117" s="949"/>
      <c r="T117" s="949"/>
      <c r="U117" s="949"/>
      <c r="V117" s="949"/>
      <c r="W117" s="949"/>
      <c r="X117" s="950"/>
      <c r="Y117"/>
      <c r="Z117"/>
      <c r="AA117" s="954" t="s">
        <v>900</v>
      </c>
      <c r="AB117" s="954"/>
      <c r="AC117" s="955"/>
      <c r="AD117" s="935"/>
      <c r="AE117" s="936"/>
      <c r="AF117" s="167"/>
      <c r="AG117" s="967" t="s">
        <v>901</v>
      </c>
      <c r="AH117" s="967"/>
      <c r="AI117" s="955"/>
      <c r="AJ117" s="935"/>
      <c r="AK117" s="936"/>
      <c r="AL117" s="167"/>
      <c r="AM117" s="968" t="s">
        <v>902</v>
      </c>
      <c r="AN117" s="968"/>
      <c r="AO117" s="969"/>
      <c r="AP117" s="935"/>
      <c r="AQ117" s="936"/>
      <c r="AR117" s="167"/>
      <c r="AS117" s="960"/>
      <c r="AT117" s="961"/>
      <c r="AU117" s="962"/>
      <c r="AV117"/>
      <c r="AX117" s="927">
        <f>IF(W117="Non",5,AP117)</f>
        <v>0</v>
      </c>
      <c r="AY117" s="927"/>
      <c r="AZ117" s="927">
        <f>IF(Y117="Non",5,AR117)</f>
        <v>0</v>
      </c>
      <c r="BA117" s="927"/>
      <c r="BB117" s="927">
        <f>IF(AA117="Non",5,AT117)</f>
        <v>0</v>
      </c>
      <c r="BC117" s="927"/>
    </row>
    <row r="118" spans="1:55" ht="12" customHeight="1" thickBot="1" x14ac:dyDescent="0.3">
      <c r="A118"/>
      <c r="B118" s="933"/>
      <c r="C118" s="933"/>
      <c r="D118" s="933"/>
      <c r="E118" s="933"/>
      <c r="F118" s="933"/>
      <c r="G118" s="167"/>
      <c r="H118" s="951"/>
      <c r="I118" s="952"/>
      <c r="J118" s="952"/>
      <c r="K118" s="952"/>
      <c r="L118" s="952"/>
      <c r="M118" s="952"/>
      <c r="N118" s="952"/>
      <c r="O118" s="952"/>
      <c r="P118" s="952"/>
      <c r="Q118" s="952"/>
      <c r="R118" s="952"/>
      <c r="S118" s="952"/>
      <c r="T118" s="952"/>
      <c r="U118" s="952"/>
      <c r="V118" s="952"/>
      <c r="W118" s="952"/>
      <c r="X118" s="953"/>
      <c r="Y118"/>
      <c r="Z118"/>
      <c r="AA118" s="956"/>
      <c r="AB118" s="956"/>
      <c r="AC118" s="966"/>
      <c r="AD118" s="937"/>
      <c r="AE118" s="938"/>
      <c r="AF118" s="167"/>
      <c r="AG118" s="956"/>
      <c r="AH118" s="956"/>
      <c r="AI118" s="966"/>
      <c r="AJ118" s="937"/>
      <c r="AK118" s="938"/>
      <c r="AL118" s="167"/>
      <c r="AM118" s="970"/>
      <c r="AN118" s="970"/>
      <c r="AO118" s="971"/>
      <c r="AP118" s="937"/>
      <c r="AQ118" s="938"/>
      <c r="AR118" s="167"/>
      <c r="AS118" s="960"/>
      <c r="AT118" s="961"/>
      <c r="AU118" s="962"/>
      <c r="AV118"/>
      <c r="AX118" s="927"/>
      <c r="AY118" s="927"/>
      <c r="AZ118" s="927"/>
      <c r="BA118" s="927"/>
      <c r="BB118" s="927"/>
      <c r="BC118" s="927"/>
    </row>
    <row r="119" spans="1:55" ht="12" customHeight="1" x14ac:dyDescent="0.25">
      <c r="A119"/>
      <c r="B119" s="933"/>
      <c r="C119" s="933"/>
      <c r="D119" s="933"/>
      <c r="E119" s="933"/>
      <c r="F119" s="933"/>
      <c r="G119" s="167"/>
      <c r="H119" s="928" t="s">
        <v>903</v>
      </c>
      <c r="I119" s="928"/>
      <c r="J119" s="928"/>
      <c r="K119" s="928"/>
      <c r="L119" s="928"/>
      <c r="M119" s="928"/>
      <c r="N119" s="928"/>
      <c r="O119" s="928"/>
      <c r="P119" s="928"/>
      <c r="Q119" s="928"/>
      <c r="R119" s="928"/>
      <c r="S119" s="928"/>
      <c r="T119" s="928"/>
      <c r="U119" s="928"/>
      <c r="V119" s="928"/>
      <c r="W119" s="929"/>
      <c r="X119" s="929"/>
      <c r="Y119" s="167"/>
      <c r="Z119" s="167"/>
      <c r="AA119" s="928" t="s">
        <v>904</v>
      </c>
      <c r="AB119" s="928"/>
      <c r="AC119" s="928"/>
      <c r="AD119" s="928"/>
      <c r="AE119" s="928"/>
      <c r="AF119" s="928"/>
      <c r="AG119" s="928"/>
      <c r="AH119" s="928"/>
      <c r="AI119" s="928"/>
      <c r="AJ119" s="928"/>
      <c r="AK119" s="928"/>
      <c r="AL119" s="928"/>
      <c r="AM119" s="928"/>
      <c r="AN119" s="928"/>
      <c r="AO119" s="934"/>
      <c r="AP119" s="935"/>
      <c r="AQ119" s="936"/>
      <c r="AR119" s="167"/>
      <c r="AS119" s="960"/>
      <c r="AT119" s="961"/>
      <c r="AU119" s="962"/>
      <c r="AV119"/>
      <c r="AX119" s="927">
        <f>IF(W119="Non",5,AP119)</f>
        <v>0</v>
      </c>
      <c r="AY119" s="927"/>
    </row>
    <row r="120" spans="1:55" ht="12" customHeight="1" thickBot="1" x14ac:dyDescent="0.3">
      <c r="A120"/>
      <c r="B120" s="933"/>
      <c r="C120" s="933"/>
      <c r="D120" s="933"/>
      <c r="E120" s="933"/>
      <c r="F120" s="933"/>
      <c r="G120" s="167"/>
      <c r="H120" s="928"/>
      <c r="I120" s="928"/>
      <c r="J120" s="928"/>
      <c r="K120" s="928"/>
      <c r="L120" s="928"/>
      <c r="M120" s="928"/>
      <c r="N120" s="928"/>
      <c r="O120" s="928"/>
      <c r="P120" s="928"/>
      <c r="Q120" s="928"/>
      <c r="R120" s="928"/>
      <c r="S120" s="928"/>
      <c r="T120" s="928"/>
      <c r="U120" s="928"/>
      <c r="V120" s="928"/>
      <c r="W120" s="929"/>
      <c r="X120" s="929"/>
      <c r="Y120" s="167"/>
      <c r="Z120" s="167"/>
      <c r="AA120" s="928"/>
      <c r="AB120" s="928"/>
      <c r="AC120" s="928"/>
      <c r="AD120" s="928"/>
      <c r="AE120" s="928"/>
      <c r="AF120" s="928"/>
      <c r="AG120" s="928"/>
      <c r="AH120" s="928"/>
      <c r="AI120" s="928"/>
      <c r="AJ120" s="928"/>
      <c r="AK120" s="928"/>
      <c r="AL120" s="928"/>
      <c r="AM120" s="928"/>
      <c r="AN120" s="928"/>
      <c r="AO120" s="934"/>
      <c r="AP120" s="937"/>
      <c r="AQ120" s="938"/>
      <c r="AR120" s="167"/>
      <c r="AS120" s="963"/>
      <c r="AT120" s="964"/>
      <c r="AU120" s="965"/>
      <c r="AV120"/>
      <c r="AX120" s="927"/>
      <c r="AY120" s="927"/>
    </row>
    <row r="121" spans="1:55" ht="12" customHeight="1" thickBot="1" x14ac:dyDescent="0.3">
      <c r="A121"/>
      <c r="B121"/>
      <c r="C121"/>
      <c r="D121"/>
      <c r="E121"/>
      <c r="F121"/>
      <c r="G121" s="167"/>
      <c r="H121"/>
      <c r="I121"/>
      <c r="J121"/>
      <c r="K121"/>
      <c r="L121"/>
      <c r="M121"/>
      <c r="N121"/>
      <c r="O121"/>
      <c r="P121"/>
      <c r="Q121"/>
      <c r="R121"/>
      <c r="S121"/>
      <c r="T121"/>
      <c r="U121"/>
      <c r="V121"/>
      <c r="W121"/>
      <c r="X121"/>
      <c r="Y121"/>
      <c r="Z121"/>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row>
    <row r="122" spans="1:55" ht="12" customHeight="1" x14ac:dyDescent="0.25">
      <c r="A122" s="72"/>
      <c r="B122" s="933" t="s">
        <v>905</v>
      </c>
      <c r="C122" s="933"/>
      <c r="D122" s="933"/>
      <c r="E122" s="933"/>
      <c r="F122" s="933"/>
      <c r="G122" s="167"/>
      <c r="H122" s="928" t="s">
        <v>906</v>
      </c>
      <c r="I122" s="928"/>
      <c r="J122" s="928"/>
      <c r="K122" s="928"/>
      <c r="L122" s="928"/>
      <c r="M122" s="928"/>
      <c r="N122" s="928"/>
      <c r="O122" s="928"/>
      <c r="P122" s="928"/>
      <c r="Q122" s="928"/>
      <c r="R122" s="928"/>
      <c r="S122" s="928"/>
      <c r="T122" s="928"/>
      <c r="U122" s="928"/>
      <c r="V122" s="928"/>
      <c r="W122" s="929"/>
      <c r="X122" s="929"/>
      <c r="Y122"/>
      <c r="Z122"/>
      <c r="AA122" s="928" t="s">
        <v>907</v>
      </c>
      <c r="AB122" s="928"/>
      <c r="AC122" s="928"/>
      <c r="AD122" s="928"/>
      <c r="AE122" s="928"/>
      <c r="AF122" s="928"/>
      <c r="AG122" s="928"/>
      <c r="AH122" s="928"/>
      <c r="AI122" s="928"/>
      <c r="AJ122" s="928"/>
      <c r="AK122" s="928"/>
      <c r="AL122" s="928"/>
      <c r="AM122" s="928"/>
      <c r="AN122" s="928"/>
      <c r="AO122" s="934"/>
      <c r="AP122" s="935"/>
      <c r="AQ122" s="936"/>
      <c r="AR122"/>
      <c r="AS122" s="939">
        <f>(AX122+AX126+AZ126)*2/3</f>
        <v>0</v>
      </c>
      <c r="AT122" s="940"/>
      <c r="AU122" s="941"/>
      <c r="AV122" s="167"/>
      <c r="AX122" s="927">
        <f t="shared" ref="AX122" si="2">IF(W122="Non",0,AP122)</f>
        <v>0</v>
      </c>
      <c r="AY122" s="927"/>
    </row>
    <row r="123" spans="1:55" ht="12" customHeight="1" thickBot="1" x14ac:dyDescent="0.3">
      <c r="A123"/>
      <c r="B123" s="933"/>
      <c r="C123" s="933"/>
      <c r="D123" s="933"/>
      <c r="E123" s="933"/>
      <c r="F123" s="933"/>
      <c r="G123" s="167"/>
      <c r="H123" s="928"/>
      <c r="I123" s="928"/>
      <c r="J123" s="928"/>
      <c r="K123" s="928"/>
      <c r="L123" s="928"/>
      <c r="M123" s="928"/>
      <c r="N123" s="928"/>
      <c r="O123" s="928"/>
      <c r="P123" s="928"/>
      <c r="Q123" s="928"/>
      <c r="R123" s="928"/>
      <c r="S123" s="928"/>
      <c r="T123" s="928"/>
      <c r="U123" s="928"/>
      <c r="V123" s="928"/>
      <c r="W123" s="929"/>
      <c r="X123" s="929"/>
      <c r="Y123"/>
      <c r="Z123"/>
      <c r="AA123" s="928"/>
      <c r="AB123" s="928"/>
      <c r="AC123" s="928"/>
      <c r="AD123" s="928"/>
      <c r="AE123" s="928"/>
      <c r="AF123" s="928"/>
      <c r="AG123" s="928"/>
      <c r="AH123" s="928"/>
      <c r="AI123" s="928"/>
      <c r="AJ123" s="928"/>
      <c r="AK123" s="928"/>
      <c r="AL123" s="928"/>
      <c r="AM123" s="928"/>
      <c r="AN123" s="928"/>
      <c r="AO123" s="934"/>
      <c r="AP123" s="937"/>
      <c r="AQ123" s="938"/>
      <c r="AR123"/>
      <c r="AS123" s="942"/>
      <c r="AT123" s="943"/>
      <c r="AU123" s="944"/>
      <c r="AV123"/>
      <c r="AX123" s="927"/>
      <c r="AY123" s="927"/>
    </row>
    <row r="124" spans="1:55" ht="12" customHeight="1" x14ac:dyDescent="0.25">
      <c r="A124"/>
      <c r="B124" s="933"/>
      <c r="C124" s="933"/>
      <c r="D124" s="933"/>
      <c r="E124" s="933"/>
      <c r="F124" s="933"/>
      <c r="G124" s="167"/>
      <c r="H124" s="928" t="s">
        <v>908</v>
      </c>
      <c r="I124" s="928"/>
      <c r="J124" s="928"/>
      <c r="K124" s="928"/>
      <c r="L124" s="928"/>
      <c r="M124" s="928"/>
      <c r="N124" s="928"/>
      <c r="O124" s="928"/>
      <c r="P124" s="928"/>
      <c r="Q124" s="928"/>
      <c r="R124" s="928"/>
      <c r="S124" s="928"/>
      <c r="T124" s="928"/>
      <c r="U124" s="928"/>
      <c r="V124" s="928"/>
      <c r="W124" s="929"/>
      <c r="X124" s="929"/>
      <c r="Y124"/>
      <c r="Z124"/>
      <c r="AA124"/>
      <c r="AB124"/>
      <c r="AC124"/>
      <c r="AD124"/>
      <c r="AE124"/>
      <c r="AF124"/>
      <c r="AG124" s="167"/>
      <c r="AH124" s="167"/>
      <c r="AI124" s="167"/>
      <c r="AJ124" s="167"/>
      <c r="AK124" s="167"/>
      <c r="AL124" s="167"/>
      <c r="AM124" s="167"/>
      <c r="AN124" s="167"/>
      <c r="AO124" s="167"/>
      <c r="AP124" s="167"/>
      <c r="AQ124" s="167"/>
      <c r="AR124" s="71"/>
      <c r="AS124" s="942"/>
      <c r="AT124" s="943"/>
      <c r="AU124" s="944"/>
      <c r="AV124"/>
      <c r="AX124" s="927"/>
      <c r="AY124" s="927"/>
    </row>
    <row r="125" spans="1:55" ht="12" customHeight="1" x14ac:dyDescent="0.25">
      <c r="A125"/>
      <c r="B125" s="933"/>
      <c r="C125" s="933"/>
      <c r="D125" s="933"/>
      <c r="E125" s="933"/>
      <c r="F125" s="933"/>
      <c r="G125" s="167"/>
      <c r="H125" s="928"/>
      <c r="I125" s="928"/>
      <c r="J125" s="928"/>
      <c r="K125" s="928"/>
      <c r="L125" s="928"/>
      <c r="M125" s="928"/>
      <c r="N125" s="928"/>
      <c r="O125" s="928"/>
      <c r="P125" s="928"/>
      <c r="Q125" s="928"/>
      <c r="R125" s="928"/>
      <c r="S125" s="928"/>
      <c r="T125" s="928"/>
      <c r="U125" s="928"/>
      <c r="V125" s="928"/>
      <c r="W125" s="929"/>
      <c r="X125" s="929"/>
      <c r="Y125"/>
      <c r="Z125"/>
      <c r="AA125" s="930" t="s">
        <v>909</v>
      </c>
      <c r="AB125" s="930"/>
      <c r="AC125" s="930"/>
      <c r="AD125" s="930"/>
      <c r="AE125" s="930"/>
      <c r="AF125" s="930"/>
      <c r="AG125" s="930"/>
      <c r="AH125" s="930"/>
      <c r="AI125" s="930"/>
      <c r="AJ125" s="930"/>
      <c r="AK125" s="930"/>
      <c r="AL125" s="930"/>
      <c r="AM125" s="930"/>
      <c r="AN125" s="931" t="str">
        <f>Financement!AP21</f>
        <v>remplir objectifs</v>
      </c>
      <c r="AO125" s="931"/>
      <c r="AP125" s="931"/>
      <c r="AQ125" s="931"/>
      <c r="AR125" s="71"/>
      <c r="AS125" s="942"/>
      <c r="AT125" s="943"/>
      <c r="AU125" s="944"/>
      <c r="AV125"/>
      <c r="AX125" s="927"/>
      <c r="AY125" s="927"/>
    </row>
    <row r="126" spans="1:55" ht="12" customHeight="1" thickBot="1" x14ac:dyDescent="0.3">
      <c r="A126"/>
      <c r="B126" s="933"/>
      <c r="C126" s="933"/>
      <c r="D126" s="933"/>
      <c r="E126" s="933"/>
      <c r="F126" s="933"/>
      <c r="G126" s="167"/>
      <c r="H126" s="928" t="s">
        <v>910</v>
      </c>
      <c r="I126" s="928"/>
      <c r="J126" s="928"/>
      <c r="K126" s="928"/>
      <c r="L126" s="928"/>
      <c r="M126" s="928"/>
      <c r="N126" s="928"/>
      <c r="O126" s="928"/>
      <c r="P126" s="928"/>
      <c r="Q126" s="928"/>
      <c r="R126" s="928"/>
      <c r="S126" s="928"/>
      <c r="T126" s="928"/>
      <c r="U126" s="928"/>
      <c r="V126" s="928"/>
      <c r="W126" s="929"/>
      <c r="X126" s="929"/>
      <c r="Y126"/>
      <c r="Z126"/>
      <c r="AA126" s="930"/>
      <c r="AB126" s="930"/>
      <c r="AC126" s="930"/>
      <c r="AD126" s="930"/>
      <c r="AE126" s="930"/>
      <c r="AF126" s="930"/>
      <c r="AG126" s="930"/>
      <c r="AH126" s="930"/>
      <c r="AI126" s="930"/>
      <c r="AJ126" s="930"/>
      <c r="AK126" s="930"/>
      <c r="AL126" s="930"/>
      <c r="AM126" s="930"/>
      <c r="AN126" s="931"/>
      <c r="AO126" s="931"/>
      <c r="AP126" s="932"/>
      <c r="AQ126" s="932"/>
      <c r="AR126" s="71"/>
      <c r="AS126" s="942"/>
      <c r="AT126" s="943"/>
      <c r="AU126" s="944"/>
      <c r="AV126"/>
      <c r="AX126" s="927">
        <f>IF(W126="Oui",5,0)</f>
        <v>0</v>
      </c>
      <c r="AY126" s="927"/>
      <c r="AZ126" s="927">
        <f>AP127</f>
        <v>0</v>
      </c>
      <c r="BA126" s="927"/>
    </row>
    <row r="127" spans="1:55" ht="12" customHeight="1" x14ac:dyDescent="0.25">
      <c r="A127"/>
      <c r="B127" s="933"/>
      <c r="C127" s="933"/>
      <c r="D127" s="933"/>
      <c r="E127" s="933"/>
      <c r="F127" s="933"/>
      <c r="G127" s="167"/>
      <c r="H127" s="928"/>
      <c r="I127" s="928"/>
      <c r="J127" s="928"/>
      <c r="K127" s="928"/>
      <c r="L127" s="928"/>
      <c r="M127" s="928"/>
      <c r="N127" s="928"/>
      <c r="O127" s="928"/>
      <c r="P127" s="928"/>
      <c r="Q127" s="928"/>
      <c r="R127" s="928"/>
      <c r="S127" s="928"/>
      <c r="T127" s="928"/>
      <c r="U127" s="928"/>
      <c r="V127" s="928"/>
      <c r="W127" s="929"/>
      <c r="X127" s="929"/>
      <c r="Y127"/>
      <c r="Z127"/>
      <c r="AA127" s="928" t="s">
        <v>911</v>
      </c>
      <c r="AB127" s="928"/>
      <c r="AC127" s="928"/>
      <c r="AD127" s="928"/>
      <c r="AE127" s="928"/>
      <c r="AF127" s="928"/>
      <c r="AG127" s="928"/>
      <c r="AH127" s="928"/>
      <c r="AI127" s="928"/>
      <c r="AJ127" s="928"/>
      <c r="AK127" s="928"/>
      <c r="AL127" s="928"/>
      <c r="AM127" s="928"/>
      <c r="AN127" s="928"/>
      <c r="AO127" s="934"/>
      <c r="AP127" s="935"/>
      <c r="AQ127" s="936"/>
      <c r="AR127"/>
      <c r="AS127" s="942"/>
      <c r="AT127" s="943"/>
      <c r="AU127" s="944"/>
      <c r="AV127"/>
      <c r="AX127" s="927"/>
      <c r="AY127" s="927"/>
      <c r="AZ127" s="927"/>
      <c r="BA127" s="927"/>
    </row>
    <row r="128" spans="1:55" ht="12" customHeight="1" thickBot="1" x14ac:dyDescent="0.3">
      <c r="A128"/>
      <c r="B128"/>
      <c r="C128"/>
      <c r="D128"/>
      <c r="E128"/>
      <c r="F128"/>
      <c r="G128"/>
      <c r="H128"/>
      <c r="I128"/>
      <c r="J128"/>
      <c r="K128"/>
      <c r="L128"/>
      <c r="M128"/>
      <c r="N128"/>
      <c r="O128"/>
      <c r="P128"/>
      <c r="Q128"/>
      <c r="R128"/>
      <c r="S128"/>
      <c r="T128"/>
      <c r="U128"/>
      <c r="V128"/>
      <c r="W128"/>
      <c r="X128"/>
      <c r="Y128"/>
      <c r="Z128"/>
      <c r="AA128" s="928"/>
      <c r="AB128" s="928"/>
      <c r="AC128" s="928"/>
      <c r="AD128" s="928"/>
      <c r="AE128" s="928"/>
      <c r="AF128" s="928"/>
      <c r="AG128" s="928"/>
      <c r="AH128" s="928"/>
      <c r="AI128" s="928"/>
      <c r="AJ128" s="928"/>
      <c r="AK128" s="928"/>
      <c r="AL128" s="928"/>
      <c r="AM128" s="928"/>
      <c r="AN128" s="928"/>
      <c r="AO128" s="934"/>
      <c r="AP128" s="937"/>
      <c r="AQ128" s="938"/>
      <c r="AR128"/>
      <c r="AS128" s="945"/>
      <c r="AT128" s="946"/>
      <c r="AU128" s="947"/>
      <c r="AV128"/>
    </row>
    <row r="129" spans="1:57" ht="12"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57" ht="12" customHeight="1" x14ac:dyDescent="0.25">
      <c r="A130" s="429" t="s">
        <v>236</v>
      </c>
      <c r="B130" s="429"/>
      <c r="C130" s="429"/>
      <c r="D130" s="429"/>
      <c r="E130" s="429"/>
      <c r="F130" s="429"/>
      <c r="G130" s="429"/>
      <c r="H130" s="429"/>
      <c r="I130" s="429"/>
      <c r="J130" s="429"/>
      <c r="K130" s="429"/>
      <c r="L130" s="429"/>
      <c r="M130" s="429"/>
      <c r="N130" s="429"/>
      <c r="O130" s="429"/>
      <c r="P130" s="429"/>
      <c r="Q130" s="429"/>
      <c r="R130" s="429"/>
      <c r="S130" s="429"/>
      <c r="T130" s="429"/>
      <c r="U130" s="429"/>
      <c r="V130" s="429"/>
      <c r="W130" s="429"/>
      <c r="X130" s="429"/>
      <c r="Y130" s="429"/>
      <c r="Z130" s="429"/>
      <c r="AA130" s="429"/>
      <c r="AB130" s="429"/>
      <c r="AC130" s="429"/>
      <c r="AD130" s="429"/>
      <c r="AE130" s="429"/>
      <c r="AF130" s="429"/>
      <c r="AG130" s="429"/>
      <c r="AH130" s="429"/>
      <c r="AI130" s="429"/>
      <c r="AJ130" s="429"/>
      <c r="AK130" s="429"/>
      <c r="AL130" s="429"/>
      <c r="AM130" s="429"/>
      <c r="AN130" s="429"/>
      <c r="AO130" s="429"/>
      <c r="AP130" s="429"/>
      <c r="AQ130" s="429"/>
      <c r="AR130" s="429"/>
      <c r="AS130" s="429"/>
      <c r="AT130" s="429"/>
      <c r="AU130" s="429"/>
      <c r="AV130" s="429"/>
      <c r="AX130" s="92">
        <v>1</v>
      </c>
    </row>
    <row r="131" spans="1:57" ht="12" customHeight="1" thickBot="1" x14ac:dyDescent="0.3">
      <c r="A131" s="429"/>
      <c r="B131" s="429"/>
      <c r="C131" s="429"/>
      <c r="D131" s="429"/>
      <c r="E131" s="429"/>
      <c r="F131" s="429"/>
      <c r="G131" s="429"/>
      <c r="H131" s="429"/>
      <c r="I131" s="429"/>
      <c r="J131" s="429"/>
      <c r="K131" s="429"/>
      <c r="L131" s="429"/>
      <c r="M131" s="429"/>
      <c r="N131" s="429"/>
      <c r="O131" s="429"/>
      <c r="P131" s="429"/>
      <c r="Q131" s="429"/>
      <c r="R131" s="429"/>
      <c r="S131" s="429"/>
      <c r="T131" s="429"/>
      <c r="U131" s="429"/>
      <c r="V131" s="429"/>
      <c r="W131" s="429"/>
      <c r="X131" s="429"/>
      <c r="Y131" s="429"/>
      <c r="Z131" s="429"/>
      <c r="AA131" s="429"/>
      <c r="AB131" s="429"/>
      <c r="AC131" s="429"/>
      <c r="AD131" s="429"/>
      <c r="AE131" s="429"/>
      <c r="AF131" s="429"/>
      <c r="AG131" s="429"/>
      <c r="AH131" s="429"/>
      <c r="AI131" s="429"/>
      <c r="AJ131" s="429"/>
      <c r="AK131" s="429"/>
      <c r="AL131" s="429"/>
      <c r="AM131" s="429"/>
      <c r="AN131" s="429"/>
      <c r="AO131" s="429"/>
      <c r="AP131" s="429"/>
      <c r="AQ131" s="429"/>
      <c r="AR131" s="429"/>
      <c r="AS131" s="429"/>
      <c r="AT131" s="429"/>
      <c r="AU131" s="429"/>
      <c r="AV131" s="429"/>
      <c r="AX131" s="92">
        <v>2</v>
      </c>
      <c r="BB131" s="918" t="s">
        <v>244</v>
      </c>
      <c r="BC131" s="918"/>
      <c r="BD131" s="918"/>
      <c r="BE131" s="918"/>
    </row>
    <row r="132" spans="1:57" ht="12" customHeight="1" thickTop="1" x14ac:dyDescent="0.25">
      <c r="A132" s="400"/>
      <c r="B132" s="400"/>
      <c r="C132" s="400"/>
      <c r="D132" s="401">
        <f>$D$1</f>
        <v>0</v>
      </c>
      <c r="E132" s="401"/>
      <c r="F132" s="401"/>
      <c r="G132" s="401"/>
      <c r="H132" s="401"/>
      <c r="I132" s="401"/>
      <c r="J132" s="401"/>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c r="AI132" s="401"/>
      <c r="AJ132" s="401"/>
      <c r="AK132" s="401"/>
      <c r="AL132" s="401"/>
      <c r="AM132" s="401"/>
      <c r="AN132" s="919" t="s">
        <v>783</v>
      </c>
      <c r="AO132" s="920"/>
      <c r="AP132" s="920"/>
      <c r="AQ132" s="920"/>
      <c r="AR132" s="920"/>
      <c r="AS132" s="920"/>
      <c r="AT132" s="920"/>
      <c r="AU132" s="920"/>
      <c r="AV132" s="921"/>
      <c r="AX132" s="92">
        <v>3</v>
      </c>
      <c r="BB132" s="918"/>
      <c r="BC132" s="918"/>
      <c r="BD132" s="918"/>
      <c r="BE132" s="918"/>
    </row>
    <row r="133" spans="1:57" ht="12" customHeight="1" x14ac:dyDescent="0.25">
      <c r="A133" s="400"/>
      <c r="B133" s="400"/>
      <c r="C133" s="400"/>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401"/>
      <c r="AL133" s="401"/>
      <c r="AM133" s="401"/>
      <c r="AN133" s="922"/>
      <c r="AO133" s="453"/>
      <c r="AP133" s="453"/>
      <c r="AQ133" s="453"/>
      <c r="AR133" s="453"/>
      <c r="AS133" s="453"/>
      <c r="AT133" s="453"/>
      <c r="AU133" s="453"/>
      <c r="AV133" s="923"/>
      <c r="AX133" s="92">
        <v>4</v>
      </c>
    </row>
    <row r="134" spans="1:57" ht="12" customHeight="1" thickBot="1" x14ac:dyDescent="0.3">
      <c r="A134" s="400"/>
      <c r="B134" s="400"/>
      <c r="C134" s="400"/>
      <c r="D134" s="401"/>
      <c r="E134" s="401"/>
      <c r="F134" s="401"/>
      <c r="G134" s="401"/>
      <c r="H134" s="401"/>
      <c r="I134" s="401"/>
      <c r="J134" s="401"/>
      <c r="K134" s="401"/>
      <c r="L134" s="401"/>
      <c r="M134" s="401"/>
      <c r="N134" s="401"/>
      <c r="O134" s="401"/>
      <c r="P134" s="401"/>
      <c r="Q134" s="401"/>
      <c r="R134" s="401"/>
      <c r="S134" s="401"/>
      <c r="T134" s="401"/>
      <c r="U134" s="401"/>
      <c r="V134" s="401"/>
      <c r="W134" s="401"/>
      <c r="X134" s="401"/>
      <c r="Y134" s="401"/>
      <c r="Z134" s="401"/>
      <c r="AA134" s="401"/>
      <c r="AB134" s="401"/>
      <c r="AC134" s="401"/>
      <c r="AD134" s="401"/>
      <c r="AE134" s="401"/>
      <c r="AF134" s="401"/>
      <c r="AG134" s="401"/>
      <c r="AH134" s="401"/>
      <c r="AI134" s="401"/>
      <c r="AJ134" s="401"/>
      <c r="AK134" s="401"/>
      <c r="AL134" s="401"/>
      <c r="AM134" s="401"/>
      <c r="AN134" s="924"/>
      <c r="AO134" s="925"/>
      <c r="AP134" s="925"/>
      <c r="AQ134" s="925"/>
      <c r="AR134" s="925"/>
      <c r="AS134" s="925"/>
      <c r="AT134" s="925"/>
      <c r="AU134" s="925"/>
      <c r="AV134" s="926"/>
      <c r="AX134" s="92">
        <v>5</v>
      </c>
    </row>
    <row r="135" spans="1:57" ht="12" customHeight="1" thickTop="1" x14ac:dyDescent="0.25">
      <c r="A135"/>
      <c r="B135"/>
      <c r="C135"/>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row>
    <row r="136" spans="1:57" ht="12" customHeight="1" thickBot="1" x14ac:dyDescent="0.3">
      <c r="A136"/>
      <c r="B136"/>
      <c r="C136"/>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row>
    <row r="137" spans="1:57" ht="12" customHeight="1" x14ac:dyDescent="0.25">
      <c r="A137"/>
      <c r="B137"/>
      <c r="C137"/>
      <c r="D137"/>
      <c r="E137" s="895" t="s">
        <v>871</v>
      </c>
      <c r="F137" s="895"/>
      <c r="G137" s="895"/>
      <c r="H137" s="895"/>
      <c r="I137" s="895"/>
      <c r="J137" s="895"/>
      <c r="K137" s="895"/>
      <c r="L137" s="895"/>
      <c r="M137" s="895"/>
      <c r="N137" s="895"/>
      <c r="O137" s="158"/>
      <c r="P137" s="158"/>
      <c r="Q137" s="896" t="s">
        <v>912</v>
      </c>
      <c r="R137" s="897"/>
      <c r="S137" s="897"/>
      <c r="T137" s="897"/>
      <c r="U137" s="897"/>
      <c r="V137" s="897"/>
      <c r="W137" s="897"/>
      <c r="X137" s="897"/>
      <c r="Y137" s="172"/>
      <c r="Z137" s="900">
        <f>(AS98+AS103+AS108+AS115+AS122)/5</f>
        <v>0</v>
      </c>
      <c r="AA137" s="900"/>
      <c r="AB137" s="900"/>
      <c r="AC137" s="903" t="s">
        <v>913</v>
      </c>
      <c r="AD137" s="903"/>
      <c r="AE137" s="903"/>
      <c r="AF137" s="173"/>
      <c r="AG137" s="158"/>
      <c r="AH137" s="896" t="s">
        <v>914</v>
      </c>
      <c r="AI137" s="897"/>
      <c r="AJ137" s="897"/>
      <c r="AK137" s="897"/>
      <c r="AL137" s="897"/>
      <c r="AM137" s="897"/>
      <c r="AN137" s="897"/>
      <c r="AO137" s="897"/>
      <c r="AP137" s="897"/>
      <c r="AQ137" s="897"/>
      <c r="AR137" s="897"/>
      <c r="AS137" s="897"/>
      <c r="AT137" s="906"/>
      <c r="AU137" s="158"/>
      <c r="AV137" s="71"/>
    </row>
    <row r="138" spans="1:57" ht="12" customHeight="1" x14ac:dyDescent="0.25">
      <c r="A138"/>
      <c r="B138"/>
      <c r="C138"/>
      <c r="D138" s="71"/>
      <c r="E138" s="895"/>
      <c r="F138" s="895"/>
      <c r="G138" s="895"/>
      <c r="H138" s="895"/>
      <c r="I138" s="895"/>
      <c r="J138" s="895"/>
      <c r="K138" s="895"/>
      <c r="L138" s="895"/>
      <c r="M138" s="895"/>
      <c r="N138" s="895"/>
      <c r="O138" s="158"/>
      <c r="P138" s="158"/>
      <c r="Q138" s="898"/>
      <c r="R138" s="883"/>
      <c r="S138" s="883"/>
      <c r="T138" s="883"/>
      <c r="U138" s="883"/>
      <c r="V138" s="883"/>
      <c r="W138" s="883"/>
      <c r="X138" s="883"/>
      <c r="Y138" s="174"/>
      <c r="Z138" s="901"/>
      <c r="AA138" s="901"/>
      <c r="AB138" s="901"/>
      <c r="AC138" s="904"/>
      <c r="AD138" s="904"/>
      <c r="AE138" s="904"/>
      <c r="AF138" s="175"/>
      <c r="AG138" s="158"/>
      <c r="AH138" s="898"/>
      <c r="AI138" s="883"/>
      <c r="AJ138" s="883"/>
      <c r="AK138" s="883"/>
      <c r="AL138" s="883"/>
      <c r="AM138" s="883"/>
      <c r="AN138" s="883"/>
      <c r="AO138" s="883"/>
      <c r="AP138" s="883"/>
      <c r="AQ138" s="883"/>
      <c r="AR138" s="883"/>
      <c r="AS138" s="883"/>
      <c r="AT138" s="907"/>
      <c r="AU138" s="158"/>
      <c r="AV138" s="71"/>
    </row>
    <row r="139" spans="1:57" ht="12" customHeight="1" thickBot="1" x14ac:dyDescent="0.3">
      <c r="A139"/>
      <c r="B139"/>
      <c r="C139"/>
      <c r="D139"/>
      <c r="E139" s="895"/>
      <c r="F139" s="895"/>
      <c r="G139" s="895"/>
      <c r="H139" s="895"/>
      <c r="I139" s="895"/>
      <c r="J139" s="895"/>
      <c r="K139" s="895"/>
      <c r="L139" s="895"/>
      <c r="M139" s="895"/>
      <c r="N139" s="895"/>
      <c r="O139" s="158"/>
      <c r="P139" s="158"/>
      <c r="Q139" s="899"/>
      <c r="R139" s="884"/>
      <c r="S139" s="884"/>
      <c r="T139" s="884"/>
      <c r="U139" s="884"/>
      <c r="V139" s="884"/>
      <c r="W139" s="884"/>
      <c r="X139" s="884"/>
      <c r="Y139" s="176"/>
      <c r="Z139" s="902"/>
      <c r="AA139" s="902"/>
      <c r="AB139" s="902"/>
      <c r="AC139" s="905"/>
      <c r="AD139" s="905"/>
      <c r="AE139" s="905"/>
      <c r="AF139" s="177"/>
      <c r="AG139" s="158"/>
      <c r="AH139" s="899"/>
      <c r="AI139" s="884"/>
      <c r="AJ139" s="884"/>
      <c r="AK139" s="884"/>
      <c r="AL139" s="884"/>
      <c r="AM139" s="884"/>
      <c r="AN139" s="884"/>
      <c r="AO139" s="884"/>
      <c r="AP139" s="884"/>
      <c r="AQ139" s="884"/>
      <c r="AR139" s="884"/>
      <c r="AS139" s="884"/>
      <c r="AT139" s="908"/>
      <c r="AU139" s="158"/>
      <c r="AV139" s="71"/>
    </row>
    <row r="140" spans="1:57" ht="12" customHeight="1" thickBot="1" x14ac:dyDescent="0.3">
      <c r="A140"/>
      <c r="B140"/>
      <c r="C140"/>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158"/>
      <c r="AJ140" s="158"/>
      <c r="AK140" s="158"/>
      <c r="AL140" s="158"/>
      <c r="AM140" s="158"/>
      <c r="AN140" s="158"/>
      <c r="AO140" s="158"/>
      <c r="AP140" s="158"/>
      <c r="AQ140" s="158"/>
      <c r="AR140" s="158"/>
      <c r="AS140" s="158"/>
      <c r="AT140" s="158"/>
      <c r="AU140" s="158"/>
      <c r="AV140" s="71"/>
    </row>
    <row r="141" spans="1:57" ht="12"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s="909"/>
      <c r="AI141" s="910"/>
      <c r="AJ141" s="910"/>
      <c r="AK141" s="910"/>
      <c r="AL141" s="910"/>
      <c r="AM141" s="910"/>
      <c r="AN141" s="910"/>
      <c r="AO141" s="910"/>
      <c r="AP141" s="910"/>
      <c r="AQ141" s="910"/>
      <c r="AR141" s="910"/>
      <c r="AS141" s="910"/>
      <c r="AT141" s="911"/>
      <c r="AU141" s="158"/>
      <c r="AV141" s="71"/>
    </row>
    <row r="142" spans="1:57" ht="12"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s="912"/>
      <c r="AI142" s="913"/>
      <c r="AJ142" s="913"/>
      <c r="AK142" s="913"/>
      <c r="AL142" s="913"/>
      <c r="AM142" s="913"/>
      <c r="AN142" s="913"/>
      <c r="AO142" s="913"/>
      <c r="AP142" s="913"/>
      <c r="AQ142" s="913"/>
      <c r="AR142" s="913"/>
      <c r="AS142" s="913"/>
      <c r="AT142" s="914"/>
      <c r="AU142" s="158"/>
      <c r="AV142" s="71"/>
    </row>
    <row r="143" spans="1:57" ht="12"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912"/>
      <c r="AI143" s="913"/>
      <c r="AJ143" s="913"/>
      <c r="AK143" s="913"/>
      <c r="AL143" s="913"/>
      <c r="AM143" s="913"/>
      <c r="AN143" s="913"/>
      <c r="AO143" s="913"/>
      <c r="AP143" s="913"/>
      <c r="AQ143" s="913"/>
      <c r="AR143" s="913"/>
      <c r="AS143" s="913"/>
      <c r="AT143" s="914"/>
      <c r="AU143" s="158"/>
      <c r="AV143" s="71"/>
    </row>
    <row r="144" spans="1:57" ht="12"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912"/>
      <c r="AI144" s="913"/>
      <c r="AJ144" s="913"/>
      <c r="AK144" s="913"/>
      <c r="AL144" s="913"/>
      <c r="AM144" s="913"/>
      <c r="AN144" s="913"/>
      <c r="AO144" s="913"/>
      <c r="AP144" s="913"/>
      <c r="AQ144" s="913"/>
      <c r="AR144" s="913"/>
      <c r="AS144" s="913"/>
      <c r="AT144" s="914"/>
      <c r="AU144" s="158"/>
      <c r="AV144" s="71"/>
    </row>
    <row r="145" spans="1:48" ht="12"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912"/>
      <c r="AI145" s="913"/>
      <c r="AJ145" s="913"/>
      <c r="AK145" s="913"/>
      <c r="AL145" s="913"/>
      <c r="AM145" s="913"/>
      <c r="AN145" s="913"/>
      <c r="AO145" s="913"/>
      <c r="AP145" s="913"/>
      <c r="AQ145" s="913"/>
      <c r="AR145" s="913"/>
      <c r="AS145" s="913"/>
      <c r="AT145" s="914"/>
      <c r="AU145" s="158"/>
      <c r="AV145" s="71"/>
    </row>
    <row r="146" spans="1:48" ht="12"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912"/>
      <c r="AI146" s="913"/>
      <c r="AJ146" s="913"/>
      <c r="AK146" s="913"/>
      <c r="AL146" s="913"/>
      <c r="AM146" s="913"/>
      <c r="AN146" s="913"/>
      <c r="AO146" s="913"/>
      <c r="AP146" s="913"/>
      <c r="AQ146" s="913"/>
      <c r="AR146" s="913"/>
      <c r="AS146" s="913"/>
      <c r="AT146" s="914"/>
      <c r="AU146" s="158"/>
      <c r="AV146" s="71"/>
    </row>
    <row r="147" spans="1:48" ht="12"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912"/>
      <c r="AI147" s="913"/>
      <c r="AJ147" s="913"/>
      <c r="AK147" s="913"/>
      <c r="AL147" s="913"/>
      <c r="AM147" s="913"/>
      <c r="AN147" s="913"/>
      <c r="AO147" s="913"/>
      <c r="AP147" s="913"/>
      <c r="AQ147" s="913"/>
      <c r="AR147" s="913"/>
      <c r="AS147" s="913"/>
      <c r="AT147" s="914"/>
      <c r="AU147" s="158"/>
      <c r="AV147" s="71"/>
    </row>
    <row r="148" spans="1:48" ht="12"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912"/>
      <c r="AI148" s="913"/>
      <c r="AJ148" s="913"/>
      <c r="AK148" s="913"/>
      <c r="AL148" s="913"/>
      <c r="AM148" s="913"/>
      <c r="AN148" s="913"/>
      <c r="AO148" s="913"/>
      <c r="AP148" s="913"/>
      <c r="AQ148" s="913"/>
      <c r="AR148" s="913"/>
      <c r="AS148" s="913"/>
      <c r="AT148" s="914"/>
      <c r="AU148" s="158"/>
      <c r="AV148" s="71"/>
    </row>
    <row r="149" spans="1:48" ht="12" customHeight="1" x14ac:dyDescent="0.25">
      <c r="A149"/>
      <c r="B149"/>
      <c r="C149"/>
      <c r="D149"/>
      <c r="E149"/>
      <c r="F149"/>
      <c r="G149" s="100"/>
      <c r="H149" s="876" t="s">
        <v>805</v>
      </c>
      <c r="I149" s="876"/>
      <c r="J149" s="876" t="s">
        <v>915</v>
      </c>
      <c r="K149" s="876"/>
      <c r="L149"/>
      <c r="M149"/>
      <c r="N149"/>
      <c r="O149"/>
      <c r="P149"/>
      <c r="Q149"/>
      <c r="R149"/>
      <c r="S149"/>
      <c r="T149"/>
      <c r="U149"/>
      <c r="V149"/>
      <c r="W149"/>
      <c r="X149"/>
      <c r="Y149"/>
      <c r="Z149"/>
      <c r="AA149"/>
      <c r="AB149"/>
      <c r="AC149"/>
      <c r="AD149"/>
      <c r="AE149"/>
      <c r="AF149"/>
      <c r="AG149"/>
      <c r="AH149" s="912"/>
      <c r="AI149" s="913"/>
      <c r="AJ149" s="913"/>
      <c r="AK149" s="913"/>
      <c r="AL149" s="913"/>
      <c r="AM149" s="913"/>
      <c r="AN149" s="913"/>
      <c r="AO149" s="913"/>
      <c r="AP149" s="913"/>
      <c r="AQ149" s="913"/>
      <c r="AR149" s="913"/>
      <c r="AS149" s="913"/>
      <c r="AT149" s="914"/>
      <c r="AU149" s="158"/>
      <c r="AV149" s="71"/>
    </row>
    <row r="150" spans="1:48" ht="12" customHeight="1" x14ac:dyDescent="0.25">
      <c r="A150"/>
      <c r="B150"/>
      <c r="C150"/>
      <c r="D150"/>
      <c r="E150"/>
      <c r="F150"/>
      <c r="G150" s="100" t="str">
        <f>B98</f>
        <v>Objectifs</v>
      </c>
      <c r="H150" s="875">
        <f>AS98</f>
        <v>0</v>
      </c>
      <c r="I150" s="876"/>
      <c r="J150" s="876">
        <v>5</v>
      </c>
      <c r="K150" s="876"/>
      <c r="L150"/>
      <c r="M150"/>
      <c r="N150"/>
      <c r="O150"/>
      <c r="P150"/>
      <c r="Q150"/>
      <c r="R150"/>
      <c r="S150"/>
      <c r="T150"/>
      <c r="U150"/>
      <c r="V150"/>
      <c r="W150"/>
      <c r="X150"/>
      <c r="Y150"/>
      <c r="Z150"/>
      <c r="AA150"/>
      <c r="AB150"/>
      <c r="AC150"/>
      <c r="AD150"/>
      <c r="AE150"/>
      <c r="AF150"/>
      <c r="AG150"/>
      <c r="AH150" s="912"/>
      <c r="AI150" s="913"/>
      <c r="AJ150" s="913"/>
      <c r="AK150" s="913"/>
      <c r="AL150" s="913"/>
      <c r="AM150" s="913"/>
      <c r="AN150" s="913"/>
      <c r="AO150" s="913"/>
      <c r="AP150" s="913"/>
      <c r="AQ150" s="913"/>
      <c r="AR150" s="913"/>
      <c r="AS150" s="913"/>
      <c r="AT150" s="914"/>
      <c r="AU150" s="158"/>
      <c r="AV150" s="71"/>
    </row>
    <row r="151" spans="1:48" ht="12" customHeight="1" x14ac:dyDescent="0.25">
      <c r="A151"/>
      <c r="B151"/>
      <c r="C151"/>
      <c r="D151"/>
      <c r="E151"/>
      <c r="F151"/>
      <c r="G151" s="100" t="str">
        <f>B103</f>
        <v>Méthode</v>
      </c>
      <c r="H151" s="875">
        <f>AS103</f>
        <v>0</v>
      </c>
      <c r="I151" s="876"/>
      <c r="J151" s="876">
        <v>5</v>
      </c>
      <c r="K151" s="876"/>
      <c r="L151"/>
      <c r="M151"/>
      <c r="N151"/>
      <c r="O151"/>
      <c r="P151"/>
      <c r="Q151"/>
      <c r="R151"/>
      <c r="S151"/>
      <c r="T151"/>
      <c r="U151"/>
      <c r="V151"/>
      <c r="W151"/>
      <c r="X151"/>
      <c r="Y151"/>
      <c r="Z151"/>
      <c r="AA151"/>
      <c r="AB151"/>
      <c r="AC151"/>
      <c r="AD151"/>
      <c r="AE151"/>
      <c r="AF151"/>
      <c r="AG151"/>
      <c r="AH151" s="912"/>
      <c r="AI151" s="913"/>
      <c r="AJ151" s="913"/>
      <c r="AK151" s="913"/>
      <c r="AL151" s="913"/>
      <c r="AM151" s="913"/>
      <c r="AN151" s="913"/>
      <c r="AO151" s="913"/>
      <c r="AP151" s="913"/>
      <c r="AQ151" s="913"/>
      <c r="AR151" s="913"/>
      <c r="AS151" s="913"/>
      <c r="AT151" s="914"/>
      <c r="AU151" s="158"/>
      <c r="AV151" s="71"/>
    </row>
    <row r="152" spans="1:48" ht="12" customHeight="1" thickBot="1" x14ac:dyDescent="0.3">
      <c r="A152"/>
      <c r="B152"/>
      <c r="C152"/>
      <c r="D152"/>
      <c r="E152"/>
      <c r="F152"/>
      <c r="G152" s="100" t="str">
        <f>B108</f>
        <v>Mise en œuvre</v>
      </c>
      <c r="H152" s="875">
        <f>AS108</f>
        <v>0</v>
      </c>
      <c r="I152" s="876"/>
      <c r="J152" s="876">
        <v>5</v>
      </c>
      <c r="K152" s="876"/>
      <c r="L152"/>
      <c r="M152"/>
      <c r="N152"/>
      <c r="O152"/>
      <c r="P152"/>
      <c r="Q152"/>
      <c r="R152"/>
      <c r="S152"/>
      <c r="T152"/>
      <c r="U152"/>
      <c r="V152"/>
      <c r="W152"/>
      <c r="X152"/>
      <c r="Y152"/>
      <c r="Z152"/>
      <c r="AA152"/>
      <c r="AB152"/>
      <c r="AC152"/>
      <c r="AD152"/>
      <c r="AE152"/>
      <c r="AF152"/>
      <c r="AG152"/>
      <c r="AH152" s="915"/>
      <c r="AI152" s="916"/>
      <c r="AJ152" s="916"/>
      <c r="AK152" s="916"/>
      <c r="AL152" s="916"/>
      <c r="AM152" s="916"/>
      <c r="AN152" s="916"/>
      <c r="AO152" s="916"/>
      <c r="AP152" s="916"/>
      <c r="AQ152" s="916"/>
      <c r="AR152" s="916"/>
      <c r="AS152" s="916"/>
      <c r="AT152" s="917"/>
      <c r="AU152" s="158"/>
      <c r="AV152" s="71"/>
    </row>
    <row r="153" spans="1:48" ht="12" customHeight="1" x14ac:dyDescent="0.25">
      <c r="A153"/>
      <c r="B153"/>
      <c r="C153"/>
      <c r="D153"/>
      <c r="E153"/>
      <c r="F153"/>
      <c r="G153" s="100" t="str">
        <f>B115</f>
        <v>Moyens</v>
      </c>
      <c r="H153" s="875">
        <f>AS115</f>
        <v>0</v>
      </c>
      <c r="I153" s="876"/>
      <c r="J153" s="876">
        <v>5</v>
      </c>
      <c r="K153" s="876"/>
      <c r="L153"/>
      <c r="M153"/>
      <c r="N153"/>
      <c r="O153"/>
      <c r="P153"/>
      <c r="Q153"/>
      <c r="R153"/>
      <c r="S153"/>
      <c r="T153"/>
      <c r="U153"/>
      <c r="V153"/>
      <c r="W153"/>
      <c r="X153"/>
      <c r="Y153"/>
      <c r="Z153"/>
      <c r="AA153"/>
      <c r="AB153"/>
      <c r="AC153"/>
      <c r="AD153"/>
      <c r="AE153"/>
      <c r="AF153"/>
      <c r="AG153"/>
      <c r="AH153" s="158"/>
      <c r="AI153" s="158"/>
      <c r="AJ153" s="158"/>
      <c r="AK153" s="158"/>
      <c r="AL153" s="158"/>
      <c r="AM153" s="158"/>
      <c r="AN153" s="158"/>
      <c r="AO153" s="158"/>
      <c r="AP153" s="158"/>
      <c r="AQ153" s="158"/>
      <c r="AR153" s="158"/>
      <c r="AS153" s="158"/>
      <c r="AT153" s="158"/>
      <c r="AU153" s="158"/>
      <c r="AV153" s="71"/>
    </row>
    <row r="154" spans="1:48" ht="12" customHeight="1" x14ac:dyDescent="0.25">
      <c r="A154"/>
      <c r="B154"/>
      <c r="C154"/>
      <c r="D154"/>
      <c r="E154"/>
      <c r="F154"/>
      <c r="G154" s="100" t="str">
        <f>B122</f>
        <v>Suivi - Evaluation</v>
      </c>
      <c r="H154" s="875">
        <f>AS122</f>
        <v>0</v>
      </c>
      <c r="I154" s="876"/>
      <c r="J154" s="876">
        <v>5</v>
      </c>
      <c r="K154" s="876"/>
      <c r="L154"/>
      <c r="M154"/>
      <c r="N154"/>
      <c r="O154"/>
      <c r="P154"/>
      <c r="Q154"/>
      <c r="R154"/>
      <c r="S154"/>
      <c r="T154"/>
      <c r="U154"/>
      <c r="V154"/>
      <c r="W154"/>
      <c r="X154"/>
      <c r="Y154"/>
      <c r="Z154"/>
      <c r="AA154"/>
      <c r="AB154"/>
      <c r="AC154"/>
      <c r="AD154"/>
      <c r="AE154"/>
      <c r="AF154"/>
      <c r="AG154"/>
      <c r="AH154" s="883" t="s">
        <v>925</v>
      </c>
      <c r="AI154" s="883"/>
      <c r="AJ154" s="883"/>
      <c r="AK154" s="883"/>
      <c r="AL154" s="883"/>
      <c r="AM154" s="883"/>
      <c r="AN154" s="883"/>
      <c r="AO154" s="883"/>
      <c r="AP154" s="883"/>
      <c r="AQ154" s="883"/>
      <c r="AR154" s="883"/>
      <c r="AS154" s="883"/>
      <c r="AT154" s="883"/>
      <c r="AU154" s="158"/>
      <c r="AV154" s="71"/>
    </row>
    <row r="155" spans="1:48" ht="12" customHeight="1" thickBot="1" x14ac:dyDescent="0.3">
      <c r="A155"/>
      <c r="B155"/>
      <c r="C155"/>
      <c r="D155"/>
      <c r="E155"/>
      <c r="F155"/>
      <c r="G155" s="100" t="s">
        <v>915</v>
      </c>
      <c r="H155" s="875">
        <f>(H150+H151+H152+H153+H154)/5</f>
        <v>0</v>
      </c>
      <c r="I155" s="876"/>
      <c r="J155" s="876"/>
      <c r="K155" s="876"/>
      <c r="L155"/>
      <c r="M155"/>
      <c r="N155"/>
      <c r="O155"/>
      <c r="P155"/>
      <c r="Q155"/>
      <c r="R155"/>
      <c r="S155"/>
      <c r="T155"/>
      <c r="U155"/>
      <c r="V155"/>
      <c r="W155"/>
      <c r="X155"/>
      <c r="Y155"/>
      <c r="Z155"/>
      <c r="AA155"/>
      <c r="AB155"/>
      <c r="AC155"/>
      <c r="AD155"/>
      <c r="AE155"/>
      <c r="AF155"/>
      <c r="AG155"/>
      <c r="AH155" s="884"/>
      <c r="AI155" s="884"/>
      <c r="AJ155" s="884"/>
      <c r="AK155" s="884"/>
      <c r="AL155" s="884"/>
      <c r="AM155" s="884"/>
      <c r="AN155" s="884"/>
      <c r="AO155" s="884"/>
      <c r="AP155" s="884"/>
      <c r="AQ155" s="884"/>
      <c r="AR155" s="884"/>
      <c r="AS155" s="884"/>
      <c r="AT155" s="884"/>
      <c r="AU155" s="158"/>
      <c r="AV155" s="71"/>
    </row>
    <row r="156" spans="1:48" ht="12"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s="877" t="s">
        <v>916</v>
      </c>
      <c r="AI156" s="877"/>
      <c r="AJ156" s="877"/>
      <c r="AK156" s="877"/>
      <c r="AL156" s="877"/>
      <c r="AM156" s="877"/>
      <c r="AN156" s="877"/>
      <c r="AO156" s="72"/>
      <c r="AP156" s="878"/>
      <c r="AQ156" s="878"/>
      <c r="AR156" s="878"/>
      <c r="AS156" s="878"/>
      <c r="AT156" s="878"/>
      <c r="AU156" s="158"/>
      <c r="AV156" s="71"/>
    </row>
    <row r="157" spans="1:48" ht="12"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s="877"/>
      <c r="AI157" s="877"/>
      <c r="AJ157" s="877"/>
      <c r="AK157" s="877"/>
      <c r="AL157" s="877"/>
      <c r="AM157" s="877"/>
      <c r="AN157" s="877"/>
      <c r="AO157" s="72"/>
      <c r="AP157" s="878"/>
      <c r="AQ157" s="878"/>
      <c r="AR157" s="878"/>
      <c r="AS157" s="878"/>
      <c r="AT157" s="878"/>
      <c r="AU157" s="158"/>
      <c r="AV157" s="71"/>
    </row>
    <row r="158" spans="1:48" ht="12"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877" t="s">
        <v>918</v>
      </c>
      <c r="AI158" s="877"/>
      <c r="AJ158" s="877"/>
      <c r="AK158" s="877"/>
      <c r="AL158" s="877"/>
      <c r="AM158" s="877"/>
      <c r="AN158" s="877"/>
      <c r="AO158"/>
      <c r="AP158" s="885">
        <f>Financement!W25</f>
        <v>0</v>
      </c>
      <c r="AQ158" s="877"/>
      <c r="AR158" s="877"/>
      <c r="AS158" s="877"/>
      <c r="AT158" s="877"/>
      <c r="AU158" s="158"/>
      <c r="AV158" s="71"/>
    </row>
    <row r="159" spans="1:48" ht="12"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877"/>
      <c r="AI159" s="877"/>
      <c r="AJ159" s="877"/>
      <c r="AK159" s="877"/>
      <c r="AL159" s="877"/>
      <c r="AM159" s="877"/>
      <c r="AN159" s="877"/>
      <c r="AO159"/>
      <c r="AP159" s="877"/>
      <c r="AQ159" s="877"/>
      <c r="AR159" s="877"/>
      <c r="AS159" s="877"/>
      <c r="AT159" s="877"/>
      <c r="AU159" s="158"/>
      <c r="AV159" s="71"/>
    </row>
    <row r="160" spans="1:48" ht="12"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872" t="s">
        <v>919</v>
      </c>
      <c r="AI160" s="872"/>
      <c r="AJ160" s="872"/>
      <c r="AK160" s="872"/>
      <c r="AL160" s="872"/>
      <c r="AM160" s="872"/>
      <c r="AN160" s="872"/>
      <c r="AO160" s="100"/>
      <c r="AP160" s="873"/>
      <c r="AQ160" s="874"/>
      <c r="AR160" s="874"/>
      <c r="AS160" s="874"/>
      <c r="AT160" s="874"/>
      <c r="AU160" s="158"/>
      <c r="AV160" s="71"/>
    </row>
    <row r="161" spans="1:50" ht="12"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872"/>
      <c r="AI161" s="872"/>
      <c r="AJ161" s="872"/>
      <c r="AK161" s="872"/>
      <c r="AL161" s="872"/>
      <c r="AM161" s="872"/>
      <c r="AN161" s="872"/>
      <c r="AO161" s="100"/>
      <c r="AP161" s="874"/>
      <c r="AQ161" s="874"/>
      <c r="AR161" s="874"/>
      <c r="AS161" s="874"/>
      <c r="AT161" s="874"/>
      <c r="AU161" s="158"/>
      <c r="AV161" s="71"/>
    </row>
    <row r="162" spans="1:50" ht="12"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886" t="s">
        <v>926</v>
      </c>
      <c r="AI162" s="887"/>
      <c r="AJ162" s="887"/>
      <c r="AK162" s="887"/>
      <c r="AL162" s="887"/>
      <c r="AM162" s="887"/>
      <c r="AN162" s="887"/>
      <c r="AO162" s="887"/>
      <c r="AP162" s="887"/>
      <c r="AQ162" s="887"/>
      <c r="AR162" s="887"/>
      <c r="AS162" s="887"/>
      <c r="AT162" s="888"/>
      <c r="AU162"/>
      <c r="AV162" s="71"/>
    </row>
    <row r="163" spans="1:50" ht="12"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1036" t="str">
        <f>IF(AI164+AL164+AO164+AR164=AP160,"","A SAISIR")</f>
        <v/>
      </c>
      <c r="AI163" s="889" t="s">
        <v>927</v>
      </c>
      <c r="AJ163" s="889"/>
      <c r="AK163" s="889"/>
      <c r="AL163" s="889" t="s">
        <v>144</v>
      </c>
      <c r="AM163" s="889"/>
      <c r="AN163" s="889"/>
      <c r="AO163" s="889" t="s">
        <v>115</v>
      </c>
      <c r="AP163" s="889"/>
      <c r="AQ163" s="889"/>
      <c r="AR163" s="889" t="s">
        <v>118</v>
      </c>
      <c r="AS163" s="889"/>
      <c r="AT163" s="892"/>
      <c r="AU163"/>
      <c r="AV163" s="71"/>
    </row>
    <row r="164" spans="1:50" ht="12"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1036"/>
      <c r="AI164" s="890"/>
      <c r="AJ164" s="890"/>
      <c r="AK164" s="890"/>
      <c r="AL164" s="890"/>
      <c r="AM164" s="890"/>
      <c r="AN164" s="890"/>
      <c r="AO164" s="890"/>
      <c r="AP164" s="890"/>
      <c r="AQ164" s="890"/>
      <c r="AR164" s="890"/>
      <c r="AS164" s="890"/>
      <c r="AT164" s="893"/>
      <c r="AU164"/>
      <c r="AV164" s="71"/>
    </row>
    <row r="165" spans="1:50" ht="12" customHeight="1" thickBot="1"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1037"/>
      <c r="AI165" s="891"/>
      <c r="AJ165" s="891"/>
      <c r="AK165" s="891"/>
      <c r="AL165" s="891"/>
      <c r="AM165" s="891"/>
      <c r="AN165" s="891"/>
      <c r="AO165" s="891"/>
      <c r="AP165" s="891"/>
      <c r="AQ165" s="891"/>
      <c r="AR165" s="891"/>
      <c r="AS165" s="891"/>
      <c r="AT165" s="894"/>
      <c r="AU165"/>
      <c r="AV165" s="71"/>
    </row>
    <row r="166" spans="1:50" ht="12"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879" t="s">
        <v>920</v>
      </c>
      <c r="AI166" s="879"/>
      <c r="AJ166" s="880"/>
      <c r="AK166" s="881"/>
      <c r="AL166" s="882"/>
      <c r="AM166" s="882"/>
      <c r="AN166" s="882"/>
      <c r="AO166" s="882"/>
      <c r="AP166" s="882"/>
      <c r="AQ166" s="882"/>
      <c r="AR166" s="882"/>
      <c r="AS166" s="882"/>
      <c r="AT166" s="882"/>
      <c r="AU166"/>
      <c r="AV166" s="71"/>
    </row>
    <row r="167" spans="1:50" ht="12"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879"/>
      <c r="AI167" s="879"/>
      <c r="AJ167" s="880"/>
      <c r="AK167" s="881"/>
      <c r="AL167" s="882"/>
      <c r="AM167" s="882"/>
      <c r="AN167" s="882"/>
      <c r="AO167" s="882"/>
      <c r="AP167" s="882"/>
      <c r="AQ167" s="882"/>
      <c r="AR167" s="882"/>
      <c r="AS167" s="882"/>
      <c r="AT167" s="882"/>
      <c r="AU167"/>
      <c r="AV167" s="71"/>
    </row>
    <row r="168" spans="1:50" ht="12" customHeight="1" x14ac:dyDescent="0.25">
      <c r="A168"/>
      <c r="B168" s="100" t="s">
        <v>796</v>
      </c>
      <c r="C168"/>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879"/>
      <c r="AI168" s="879"/>
      <c r="AJ168" s="880"/>
      <c r="AK168" s="881"/>
      <c r="AL168" s="882"/>
      <c r="AM168" s="882"/>
      <c r="AN168" s="882"/>
      <c r="AO168" s="882"/>
      <c r="AP168" s="882"/>
      <c r="AQ168" s="882"/>
      <c r="AR168" s="882"/>
      <c r="AS168" s="882"/>
      <c r="AT168" s="882"/>
      <c r="AU168" s="71"/>
      <c r="AV168" s="71"/>
    </row>
    <row r="169" spans="1:50" ht="12" customHeight="1" x14ac:dyDescent="0.25">
      <c r="A169"/>
      <c r="B169" s="100" t="s">
        <v>797</v>
      </c>
      <c r="C169"/>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row>
    <row r="170" spans="1:50" ht="12"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50" ht="12"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50" ht="12" customHeight="1" x14ac:dyDescent="0.25">
      <c r="A172" s="429" t="s">
        <v>924</v>
      </c>
      <c r="B172" s="429"/>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429"/>
      <c r="AL172" s="429"/>
      <c r="AM172" s="429"/>
      <c r="AN172" s="429"/>
      <c r="AO172" s="429"/>
      <c r="AP172" s="429"/>
      <c r="AQ172" s="429"/>
      <c r="AR172" s="429"/>
      <c r="AS172" s="429"/>
      <c r="AT172" s="429"/>
      <c r="AU172" s="429"/>
      <c r="AV172" s="429"/>
    </row>
    <row r="173" spans="1:50" ht="12" customHeight="1" x14ac:dyDescent="0.25">
      <c r="AQ173" s="92"/>
      <c r="AR173" s="92"/>
      <c r="AS173" s="92"/>
      <c r="AT173" s="92"/>
      <c r="AU173" s="92"/>
      <c r="AV173" s="92"/>
      <c r="AX173" s="92" t="s">
        <v>917</v>
      </c>
    </row>
    <row r="174" spans="1:50" ht="12" customHeight="1" x14ac:dyDescent="0.25">
      <c r="AQ174" s="92"/>
      <c r="AR174" s="458" t="s">
        <v>244</v>
      </c>
      <c r="AS174" s="458"/>
      <c r="AT174" s="458"/>
      <c r="AU174" s="458"/>
      <c r="AX174" s="92" t="s">
        <v>921</v>
      </c>
    </row>
    <row r="175" spans="1:50" ht="12" customHeight="1" x14ac:dyDescent="0.25">
      <c r="AQ175" s="92"/>
      <c r="AR175" s="458"/>
      <c r="AS175" s="458"/>
      <c r="AT175" s="458"/>
      <c r="AU175" s="458"/>
      <c r="AX175" s="92" t="s">
        <v>922</v>
      </c>
    </row>
    <row r="176" spans="1:50" ht="12" customHeight="1" x14ac:dyDescent="0.25">
      <c r="AQ176" s="92"/>
      <c r="AR176" s="92"/>
      <c r="AS176" s="92"/>
      <c r="AT176" s="92"/>
      <c r="AU176" s="92"/>
      <c r="AV176" s="92"/>
    </row>
  </sheetData>
  <mergeCells count="200">
    <mergeCell ref="AH163:AH165"/>
    <mergeCell ref="F27:N28"/>
    <mergeCell ref="P27:AU28"/>
    <mergeCell ref="F30:N31"/>
    <mergeCell ref="P30:AU31"/>
    <mergeCell ref="F33:N34"/>
    <mergeCell ref="P33:AU34"/>
    <mergeCell ref="F36:N37"/>
    <mergeCell ref="P36:AC37"/>
    <mergeCell ref="AE36:AM37"/>
    <mergeCell ref="AO36:AP37"/>
    <mergeCell ref="AQ36:AU37"/>
    <mergeCell ref="D54:F56"/>
    <mergeCell ref="H54:AK56"/>
    <mergeCell ref="AM54:AO56"/>
    <mergeCell ref="D59:F61"/>
    <mergeCell ref="H59:AK61"/>
    <mergeCell ref="AM59:AO61"/>
    <mergeCell ref="A38:AV38"/>
    <mergeCell ref="A39:C41"/>
    <mergeCell ref="D39:AM41"/>
    <mergeCell ref="AN39:AV41"/>
    <mergeCell ref="E44:AU46"/>
    <mergeCell ref="D49:F51"/>
    <mergeCell ref="BB14:BC15"/>
    <mergeCell ref="F18:N19"/>
    <mergeCell ref="P18:Q19"/>
    <mergeCell ref="W18:AE19"/>
    <mergeCell ref="AG18:AK19"/>
    <mergeCell ref="AX18:AY19"/>
    <mergeCell ref="AZ18:BA19"/>
    <mergeCell ref="BB18:BC19"/>
    <mergeCell ref="F24:N25"/>
    <mergeCell ref="P24:AU25"/>
    <mergeCell ref="A1:C3"/>
    <mergeCell ref="D1:AM3"/>
    <mergeCell ref="AN1:AV3"/>
    <mergeCell ref="A4:AV6"/>
    <mergeCell ref="B7:AU11"/>
    <mergeCell ref="E14:AU16"/>
    <mergeCell ref="F21:N22"/>
    <mergeCell ref="P21:AU22"/>
    <mergeCell ref="AZ21:BA22"/>
    <mergeCell ref="AX14:AY15"/>
    <mergeCell ref="AZ14:BA15"/>
    <mergeCell ref="H49:AK51"/>
    <mergeCell ref="AM49:AO51"/>
    <mergeCell ref="BB85:BC86"/>
    <mergeCell ref="BD85:BE86"/>
    <mergeCell ref="A88:AV88"/>
    <mergeCell ref="A89:C91"/>
    <mergeCell ref="D89:AM91"/>
    <mergeCell ref="AN89:AV91"/>
    <mergeCell ref="D64:F66"/>
    <mergeCell ref="H64:AK66"/>
    <mergeCell ref="AM64:AO66"/>
    <mergeCell ref="H70:AO72"/>
    <mergeCell ref="AX85:AY86"/>
    <mergeCell ref="AZ85:BA86"/>
    <mergeCell ref="AI94:AI96"/>
    <mergeCell ref="AJ94:AL96"/>
    <mergeCell ref="AM94:AM96"/>
    <mergeCell ref="AN94:AP96"/>
    <mergeCell ref="AQ94:AQ96"/>
    <mergeCell ref="AR94:AT96"/>
    <mergeCell ref="E94:Q96"/>
    <mergeCell ref="V94:Z96"/>
    <mergeCell ref="AA94:AA96"/>
    <mergeCell ref="AB94:AD96"/>
    <mergeCell ref="AE94:AE96"/>
    <mergeCell ref="AF94:AH96"/>
    <mergeCell ref="AX98:AY99"/>
    <mergeCell ref="H100:V101"/>
    <mergeCell ref="W100:X101"/>
    <mergeCell ref="AA100:AO101"/>
    <mergeCell ref="AP100:AQ101"/>
    <mergeCell ref="AX100:AY101"/>
    <mergeCell ref="B98:F101"/>
    <mergeCell ref="H98:V99"/>
    <mergeCell ref="W98:X99"/>
    <mergeCell ref="AA98:AO99"/>
    <mergeCell ref="AP98:AQ99"/>
    <mergeCell ref="AS98:AU101"/>
    <mergeCell ref="AX103:AY104"/>
    <mergeCell ref="H105:V106"/>
    <mergeCell ref="W105:X106"/>
    <mergeCell ref="AA105:AO106"/>
    <mergeCell ref="AP105:AQ106"/>
    <mergeCell ref="AX105:AY106"/>
    <mergeCell ref="B103:F106"/>
    <mergeCell ref="H103:V104"/>
    <mergeCell ref="W103:X104"/>
    <mergeCell ref="AA103:AO104"/>
    <mergeCell ref="AP103:AQ104"/>
    <mergeCell ref="AS103:AU106"/>
    <mergeCell ref="AX108:AY109"/>
    <mergeCell ref="H110:V111"/>
    <mergeCell ref="W110:X111"/>
    <mergeCell ref="AA110:AO111"/>
    <mergeCell ref="AP110:AQ111"/>
    <mergeCell ref="AX110:AY111"/>
    <mergeCell ref="B108:F113"/>
    <mergeCell ref="H108:V109"/>
    <mergeCell ref="W108:X109"/>
    <mergeCell ref="AA108:AO109"/>
    <mergeCell ref="AP108:AQ109"/>
    <mergeCell ref="AS108:AU113"/>
    <mergeCell ref="H112:V113"/>
    <mergeCell ref="W112:X113"/>
    <mergeCell ref="AA112:AO113"/>
    <mergeCell ref="AP112:AQ113"/>
    <mergeCell ref="AX112:AY113"/>
    <mergeCell ref="B115:F120"/>
    <mergeCell ref="H115:X116"/>
    <mergeCell ref="AA115:AF116"/>
    <mergeCell ref="AG115:AH116"/>
    <mergeCell ref="AJ115:AO116"/>
    <mergeCell ref="AP115:AQ116"/>
    <mergeCell ref="AS115:AU120"/>
    <mergeCell ref="AX115:AY116"/>
    <mergeCell ref="BB117:BC118"/>
    <mergeCell ref="H119:V120"/>
    <mergeCell ref="W119:X120"/>
    <mergeCell ref="AA119:AO120"/>
    <mergeCell ref="AP119:AQ120"/>
    <mergeCell ref="AX119:AY120"/>
    <mergeCell ref="AZ115:BA116"/>
    <mergeCell ref="H117:X118"/>
    <mergeCell ref="AA117:AC118"/>
    <mergeCell ref="AD117:AE118"/>
    <mergeCell ref="AG117:AI118"/>
    <mergeCell ref="AJ117:AK118"/>
    <mergeCell ref="AM117:AO118"/>
    <mergeCell ref="AP117:AQ118"/>
    <mergeCell ref="AX117:AY118"/>
    <mergeCell ref="AZ117:BA118"/>
    <mergeCell ref="BB131:BE132"/>
    <mergeCell ref="A132:C134"/>
    <mergeCell ref="D132:AM134"/>
    <mergeCell ref="AN132:AV134"/>
    <mergeCell ref="AX122:AY123"/>
    <mergeCell ref="H124:V125"/>
    <mergeCell ref="W124:X125"/>
    <mergeCell ref="AX124:AY125"/>
    <mergeCell ref="AA125:AM126"/>
    <mergeCell ref="AN125:AQ126"/>
    <mergeCell ref="H126:V127"/>
    <mergeCell ref="W126:X127"/>
    <mergeCell ref="AX126:AY127"/>
    <mergeCell ref="B122:F127"/>
    <mergeCell ref="H122:V123"/>
    <mergeCell ref="W122:X123"/>
    <mergeCell ref="AA122:AO123"/>
    <mergeCell ref="AP122:AQ123"/>
    <mergeCell ref="AS122:AU128"/>
    <mergeCell ref="AZ126:BA127"/>
    <mergeCell ref="AA127:AO128"/>
    <mergeCell ref="AP127:AQ128"/>
    <mergeCell ref="A130:AV130"/>
    <mergeCell ref="A131:AV131"/>
    <mergeCell ref="H151:I151"/>
    <mergeCell ref="J151:K151"/>
    <mergeCell ref="H153:I153"/>
    <mergeCell ref="J153:K153"/>
    <mergeCell ref="E137:N139"/>
    <mergeCell ref="Q137:X139"/>
    <mergeCell ref="Z137:AB139"/>
    <mergeCell ref="AC137:AE139"/>
    <mergeCell ref="AH137:AT139"/>
    <mergeCell ref="AH141:AT152"/>
    <mergeCell ref="H149:I149"/>
    <mergeCell ref="H152:I152"/>
    <mergeCell ref="J152:K152"/>
    <mergeCell ref="J149:K149"/>
    <mergeCell ref="H150:I150"/>
    <mergeCell ref="J150:K150"/>
    <mergeCell ref="AR174:AU175"/>
    <mergeCell ref="A172:AV172"/>
    <mergeCell ref="AH160:AN161"/>
    <mergeCell ref="AP160:AT161"/>
    <mergeCell ref="H154:I154"/>
    <mergeCell ref="J154:K154"/>
    <mergeCell ref="H155:I155"/>
    <mergeCell ref="J155:K155"/>
    <mergeCell ref="AH156:AN157"/>
    <mergeCell ref="AP156:AT157"/>
    <mergeCell ref="AH166:AJ168"/>
    <mergeCell ref="AK166:AT168"/>
    <mergeCell ref="AH154:AT155"/>
    <mergeCell ref="AH158:AN159"/>
    <mergeCell ref="AP158:AT159"/>
    <mergeCell ref="AH162:AT162"/>
    <mergeCell ref="AI163:AK163"/>
    <mergeCell ref="AI164:AK165"/>
    <mergeCell ref="AL163:AN163"/>
    <mergeCell ref="AL164:AN165"/>
    <mergeCell ref="AO163:AQ163"/>
    <mergeCell ref="AO164:AQ165"/>
    <mergeCell ref="AR163:AT163"/>
    <mergeCell ref="AR164:AT165"/>
  </mergeCells>
  <conditionalFormatting sqref="B7">
    <cfRule type="cellIs" dxfId="47" priority="76" operator="equal">
      <formula>0</formula>
    </cfRule>
  </conditionalFormatting>
  <conditionalFormatting sqref="H70">
    <cfRule type="cellIs" dxfId="46" priority="75" operator="equal">
      <formula>"Projet rejeté"</formula>
    </cfRule>
  </conditionalFormatting>
  <conditionalFormatting sqref="AM54 AM59 AM64 AM49">
    <cfRule type="cellIs" dxfId="45" priority="74" operator="equal">
      <formula>"Non"</formula>
    </cfRule>
  </conditionalFormatting>
  <conditionalFormatting sqref="W98:X101">
    <cfRule type="cellIs" dxfId="44" priority="73" operator="equal">
      <formula>0</formula>
    </cfRule>
  </conditionalFormatting>
  <conditionalFormatting sqref="W98:X101">
    <cfRule type="cellIs" dxfId="43" priority="72" operator="equal">
      <formula>"oui"</formula>
    </cfRule>
  </conditionalFormatting>
  <conditionalFormatting sqref="AA98:AQ99">
    <cfRule type="expression" dxfId="42" priority="55">
      <formula>$W98="Non"</formula>
    </cfRule>
  </conditionalFormatting>
  <conditionalFormatting sqref="AA100:AO101">
    <cfRule type="expression" dxfId="41" priority="54">
      <formula>$W100="Non"</formula>
    </cfRule>
  </conditionalFormatting>
  <conditionalFormatting sqref="AA103:AO106">
    <cfRule type="expression" dxfId="40" priority="53">
      <formula>$W103="Non"</formula>
    </cfRule>
  </conditionalFormatting>
  <conditionalFormatting sqref="AA108:AO113">
    <cfRule type="expression" dxfId="39" priority="52">
      <formula>$W108="Non"</formula>
    </cfRule>
  </conditionalFormatting>
  <conditionalFormatting sqref="AP127:AQ128">
    <cfRule type="expression" dxfId="38" priority="36">
      <formula>$W127="Non"</formula>
    </cfRule>
  </conditionalFormatting>
  <conditionalFormatting sqref="AA122:AO123">
    <cfRule type="expression" dxfId="37" priority="51">
      <formula>$W122="Non"</formula>
    </cfRule>
  </conditionalFormatting>
  <conditionalFormatting sqref="AA119:AO120">
    <cfRule type="expression" dxfId="36" priority="50">
      <formula>$W119="Non"</formula>
    </cfRule>
  </conditionalFormatting>
  <conditionalFormatting sqref="AP119:AQ120">
    <cfRule type="expression" dxfId="35" priority="38">
      <formula>$W119="Non"</formula>
    </cfRule>
  </conditionalFormatting>
  <conditionalFormatting sqref="AP122:AQ123">
    <cfRule type="expression" dxfId="34" priority="37">
      <formula>$W122="Non"</formula>
    </cfRule>
  </conditionalFormatting>
  <conditionalFormatting sqref="AP156:AT157">
    <cfRule type="cellIs" dxfId="33" priority="35" operator="equal">
      <formula>0</formula>
    </cfRule>
  </conditionalFormatting>
  <conditionalFormatting sqref="W103:X104">
    <cfRule type="cellIs" dxfId="32" priority="32" operator="equal">
      <formula>0</formula>
    </cfRule>
  </conditionalFormatting>
  <conditionalFormatting sqref="W103:X104">
    <cfRule type="cellIs" dxfId="31" priority="31" operator="equal">
      <formula>"oui"</formula>
    </cfRule>
  </conditionalFormatting>
  <conditionalFormatting sqref="W105:X106">
    <cfRule type="cellIs" dxfId="30" priority="30" operator="equal">
      <formula>0</formula>
    </cfRule>
  </conditionalFormatting>
  <conditionalFormatting sqref="W105:X106">
    <cfRule type="cellIs" dxfId="29" priority="29" operator="equal">
      <formula>"oui"</formula>
    </cfRule>
  </conditionalFormatting>
  <conditionalFormatting sqref="W108:X109">
    <cfRule type="cellIs" dxfId="28" priority="28" operator="equal">
      <formula>0</formula>
    </cfRule>
  </conditionalFormatting>
  <conditionalFormatting sqref="W108:X109">
    <cfRule type="cellIs" dxfId="27" priority="27" operator="equal">
      <formula>"oui"</formula>
    </cfRule>
  </conditionalFormatting>
  <conditionalFormatting sqref="W110:X111">
    <cfRule type="cellIs" dxfId="26" priority="26" operator="equal">
      <formula>0</formula>
    </cfRule>
  </conditionalFormatting>
  <conditionalFormatting sqref="W110:X111">
    <cfRule type="cellIs" dxfId="25" priority="25" operator="equal">
      <formula>"oui"</formula>
    </cfRule>
  </conditionalFormatting>
  <conditionalFormatting sqref="W112:X113">
    <cfRule type="cellIs" dxfId="24" priority="24" operator="equal">
      <formula>0</formula>
    </cfRule>
  </conditionalFormatting>
  <conditionalFormatting sqref="W112:X113">
    <cfRule type="cellIs" dxfId="23" priority="23" operator="equal">
      <formula>"oui"</formula>
    </cfRule>
  </conditionalFormatting>
  <conditionalFormatting sqref="W119:X120">
    <cfRule type="cellIs" dxfId="22" priority="22" operator="equal">
      <formula>0</formula>
    </cfRule>
  </conditionalFormatting>
  <conditionalFormatting sqref="W119:X120">
    <cfRule type="cellIs" dxfId="21" priority="21" operator="equal">
      <formula>"oui"</formula>
    </cfRule>
  </conditionalFormatting>
  <conditionalFormatting sqref="W122:X123">
    <cfRule type="cellIs" dxfId="20" priority="20" operator="equal">
      <formula>0</formula>
    </cfRule>
  </conditionalFormatting>
  <conditionalFormatting sqref="W122:X123">
    <cfRule type="cellIs" dxfId="19" priority="19" operator="equal">
      <formula>"oui"</formula>
    </cfRule>
  </conditionalFormatting>
  <conditionalFormatting sqref="W124:X125">
    <cfRule type="cellIs" dxfId="18" priority="18" operator="equal">
      <formula>0</formula>
    </cfRule>
  </conditionalFormatting>
  <conditionalFormatting sqref="W124:X125">
    <cfRule type="cellIs" dxfId="17" priority="17" operator="equal">
      <formula>"oui"</formula>
    </cfRule>
  </conditionalFormatting>
  <conditionalFormatting sqref="W126:X127">
    <cfRule type="cellIs" dxfId="16" priority="16" operator="equal">
      <formula>0</formula>
    </cfRule>
  </conditionalFormatting>
  <conditionalFormatting sqref="W126:X127">
    <cfRule type="cellIs" dxfId="15" priority="15" operator="equal">
      <formula>"oui"</formula>
    </cfRule>
  </conditionalFormatting>
  <conditionalFormatting sqref="AP100:AQ101">
    <cfRule type="expression" dxfId="14" priority="14">
      <formula>$W100="Non"</formula>
    </cfRule>
  </conditionalFormatting>
  <conditionalFormatting sqref="AP103:AQ104">
    <cfRule type="expression" dxfId="13" priority="13">
      <formula>$W103="Non"</formula>
    </cfRule>
  </conditionalFormatting>
  <conditionalFormatting sqref="AP105:AQ106">
    <cfRule type="expression" dxfId="12" priority="12">
      <formula>$W105="Non"</formula>
    </cfRule>
  </conditionalFormatting>
  <conditionalFormatting sqref="AP108:AQ109">
    <cfRule type="expression" dxfId="11" priority="11">
      <formula>$W108="Non"</formula>
    </cfRule>
  </conditionalFormatting>
  <conditionalFormatting sqref="AP110:AQ111">
    <cfRule type="expression" dxfId="10" priority="10">
      <formula>$W110="Non"</formula>
    </cfRule>
  </conditionalFormatting>
  <conditionalFormatting sqref="AP112:AQ113">
    <cfRule type="expression" dxfId="9" priority="9">
      <formula>$W112="Non"</formula>
    </cfRule>
  </conditionalFormatting>
  <conditionalFormatting sqref="AG115:AH116">
    <cfRule type="expression" dxfId="8" priority="8">
      <formula>$W115="Non"</formula>
    </cfRule>
  </conditionalFormatting>
  <conditionalFormatting sqref="AD117:AE118">
    <cfRule type="expression" dxfId="7" priority="7">
      <formula>$W117="Non"</formula>
    </cfRule>
  </conditionalFormatting>
  <conditionalFormatting sqref="AJ117:AK118">
    <cfRule type="expression" dxfId="6" priority="6">
      <formula>$W117="Non"</formula>
    </cfRule>
  </conditionalFormatting>
  <conditionalFormatting sqref="AP115:AQ116">
    <cfRule type="expression" dxfId="5" priority="5">
      <formula>$W115="Non"</formula>
    </cfRule>
  </conditionalFormatting>
  <conditionalFormatting sqref="AP117:AQ118">
    <cfRule type="expression" dxfId="4" priority="4">
      <formula>$W117="Non"</formula>
    </cfRule>
  </conditionalFormatting>
  <conditionalFormatting sqref="AH160:AN161 AP160:AT161">
    <cfRule type="expression" dxfId="3" priority="296">
      <formula>$AP$156="acceptée"</formula>
    </cfRule>
  </conditionalFormatting>
  <conditionalFormatting sqref="AH166">
    <cfRule type="expression" dxfId="2" priority="3">
      <formula>$AP$156="refusée"</formula>
    </cfRule>
  </conditionalFormatting>
  <conditionalFormatting sqref="AK166">
    <cfRule type="expression" dxfId="1" priority="2">
      <formula>$AP$156="refusée"</formula>
    </cfRule>
  </conditionalFormatting>
  <conditionalFormatting sqref="AH163:AH165">
    <cfRule type="cellIs" dxfId="0" priority="1" operator="equal">
      <formula>"A saisir"</formula>
    </cfRule>
  </conditionalFormatting>
  <dataValidations count="3">
    <dataValidation type="list" allowBlank="1" showInputMessage="1" showErrorMessage="1" sqref="AP156:AT157" xr:uid="{00000000-0002-0000-0B00-000000000000}">
      <formula1>$AX$173:$AX$175</formula1>
    </dataValidation>
    <dataValidation type="list" allowBlank="1" showInputMessage="1" showErrorMessage="1" sqref="AP98:AQ101 AP127:AQ128 AP122:AQ123 AD117:AE118 AG115:AH116 AJ117:AK118 AP108:AQ113 AP103:AQ106 AP115:AQ120" xr:uid="{00000000-0002-0000-0B00-000001000000}">
      <formula1>$AX$130:$AX$134</formula1>
    </dataValidation>
    <dataValidation type="list" allowBlank="1" showInputMessage="1" showErrorMessage="1" sqref="AM64 AM59 AM54 AM49" xr:uid="{00000000-0002-0000-0B00-000002000000}">
      <formula1>$AZ$2:$AZ$3</formula1>
    </dataValidation>
  </dataValidations>
  <hyperlinks>
    <hyperlink ref="BB131:BE132" location="'1 - identification'!A1" display="précédent" xr:uid="{00000000-0004-0000-0B00-000000000000}"/>
    <hyperlink ref="AR174:AU175" location="'Page de garde'!A1" display="Page 1" xr:uid="{00000000-0004-0000-0B00-000001000000}"/>
  </hyperlinks>
  <pageMargins left="0.70866141732283472" right="0.70866141732283472" top="0.74803149606299213" bottom="0.74803149606299213" header="0.31496062992125984" footer="0.31496062992125984"/>
  <pageSetup paperSize="9" scale="68" fitToHeight="2" orientation="portrait" r:id="rId1"/>
  <rowBreaks count="1" manualBreakCount="1">
    <brk id="85" max="4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3000000}">
          <x14:formula1>
            <xm:f>Liste!$A$1:$A$2</xm:f>
          </x14:formula1>
          <xm:sqref>W98:X101 W103:X106 W108:X113 W119:X120 W122:X127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2"/>
  <sheetViews>
    <sheetView workbookViewId="0">
      <selection activeCell="K30" sqref="K29:K30"/>
    </sheetView>
  </sheetViews>
  <sheetFormatPr baseColWidth="10" defaultRowHeight="15" x14ac:dyDescent="0.25"/>
  <sheetData>
    <row r="1" spans="1:2" x14ac:dyDescent="0.25">
      <c r="A1" t="s">
        <v>49</v>
      </c>
      <c r="B1">
        <v>1</v>
      </c>
    </row>
    <row r="2" spans="1:2" x14ac:dyDescent="0.25">
      <c r="A2" t="s">
        <v>50</v>
      </c>
      <c r="B2">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H25" sqref="H25"/>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60"/>
  <sheetViews>
    <sheetView showGridLines="0" showRowColHeaders="0" tabSelected="1" zoomScale="70" zoomScaleNormal="70" workbookViewId="0">
      <selection activeCell="M50" sqref="M50"/>
    </sheetView>
  </sheetViews>
  <sheetFormatPr baseColWidth="10" defaultRowHeight="15" x14ac:dyDescent="0.25"/>
  <cols>
    <col min="1" max="1" width="12.7109375" style="118" customWidth="1"/>
    <col min="7" max="7" width="16.28515625" customWidth="1"/>
    <col min="8" max="8" width="11.42578125" style="118"/>
    <col min="11" max="11" width="14.28515625" customWidth="1"/>
  </cols>
  <sheetData>
    <row r="1" spans="1:18" ht="18" x14ac:dyDescent="0.25">
      <c r="A1" s="124"/>
      <c r="B1" s="125"/>
      <c r="C1" s="125"/>
      <c r="D1" s="391" t="s">
        <v>801</v>
      </c>
      <c r="E1" s="391"/>
      <c r="F1" s="391"/>
      <c r="G1" s="391"/>
      <c r="H1" s="391"/>
      <c r="I1" s="391"/>
      <c r="J1" s="391"/>
      <c r="K1" s="391"/>
      <c r="L1" s="125"/>
      <c r="M1" s="125"/>
      <c r="N1" s="126"/>
    </row>
    <row r="2" spans="1:18" ht="18" x14ac:dyDescent="0.25">
      <c r="A2" s="127"/>
      <c r="B2" s="128"/>
      <c r="C2" s="128"/>
      <c r="D2" s="392"/>
      <c r="E2" s="392"/>
      <c r="F2" s="392"/>
      <c r="G2" s="392"/>
      <c r="H2" s="392"/>
      <c r="I2" s="392"/>
      <c r="J2" s="392"/>
      <c r="K2" s="392"/>
      <c r="L2" s="128"/>
      <c r="M2" s="128"/>
      <c r="N2" s="129"/>
    </row>
    <row r="3" spans="1:18" ht="18" x14ac:dyDescent="0.25">
      <c r="A3" s="127"/>
      <c r="B3" s="128"/>
      <c r="C3" s="128"/>
      <c r="D3" s="396" t="s">
        <v>870</v>
      </c>
      <c r="E3" s="396"/>
      <c r="F3" s="396"/>
      <c r="G3" s="396"/>
      <c r="H3" s="396"/>
      <c r="I3" s="396"/>
      <c r="J3" s="396"/>
      <c r="K3" s="396"/>
      <c r="L3" s="128"/>
      <c r="M3" s="128"/>
      <c r="N3" s="129"/>
    </row>
    <row r="4" spans="1:18" ht="18" x14ac:dyDescent="0.25">
      <c r="A4" s="127"/>
      <c r="B4" s="128"/>
      <c r="C4" s="128"/>
      <c r="D4" s="393"/>
      <c r="E4" s="393"/>
      <c r="F4" s="393"/>
      <c r="G4" s="393"/>
      <c r="H4" s="393"/>
      <c r="I4" s="393"/>
      <c r="J4" s="393"/>
      <c r="K4" s="393"/>
      <c r="L4" s="128"/>
      <c r="M4" s="128"/>
      <c r="N4" s="129"/>
      <c r="O4" s="122"/>
      <c r="P4" s="122"/>
      <c r="Q4" s="122"/>
      <c r="R4" s="122"/>
    </row>
    <row r="5" spans="1:18" ht="18" x14ac:dyDescent="0.25">
      <c r="A5" s="127"/>
      <c r="B5" s="128"/>
      <c r="C5" s="128"/>
      <c r="D5" s="394"/>
      <c r="E5" s="395"/>
      <c r="F5" s="395"/>
      <c r="G5" s="395"/>
      <c r="H5" s="395"/>
      <c r="I5" s="395"/>
      <c r="J5" s="395"/>
      <c r="K5" s="395"/>
      <c r="L5" s="128"/>
      <c r="M5" s="128"/>
      <c r="N5" s="129"/>
      <c r="O5" s="122"/>
      <c r="P5" s="122"/>
      <c r="Q5" s="122"/>
      <c r="R5" s="122"/>
    </row>
    <row r="6" spans="1:18" ht="18" customHeight="1" x14ac:dyDescent="0.25">
      <c r="A6" s="127"/>
      <c r="B6" s="128"/>
      <c r="C6" s="128"/>
      <c r="D6" s="394"/>
      <c r="E6" s="395"/>
      <c r="F6" s="395"/>
      <c r="G6" s="395"/>
      <c r="H6" s="395"/>
      <c r="I6" s="395"/>
      <c r="J6" s="395"/>
      <c r="K6" s="395"/>
      <c r="L6" s="128"/>
      <c r="M6" s="128"/>
      <c r="N6" s="129"/>
      <c r="O6" s="123"/>
      <c r="P6" s="123"/>
      <c r="Q6" s="123"/>
      <c r="R6" s="123"/>
    </row>
    <row r="7" spans="1:18" ht="18" x14ac:dyDescent="0.25">
      <c r="A7" s="127"/>
      <c r="B7" s="128"/>
      <c r="C7" s="128"/>
      <c r="D7" s="240"/>
      <c r="E7" s="239"/>
      <c r="F7" s="239"/>
      <c r="G7" s="239"/>
      <c r="H7" s="239"/>
      <c r="I7" s="239"/>
      <c r="J7" s="239"/>
      <c r="K7" s="239"/>
      <c r="L7" s="128"/>
      <c r="M7" s="128"/>
      <c r="N7" s="129"/>
      <c r="O7" s="121"/>
      <c r="P7" s="121"/>
      <c r="Q7" s="121"/>
      <c r="R7" s="121"/>
    </row>
    <row r="8" spans="1:18" ht="18" x14ac:dyDescent="0.25">
      <c r="A8" s="127"/>
      <c r="B8" s="128"/>
      <c r="C8" s="128"/>
      <c r="D8" s="240"/>
      <c r="E8" s="239"/>
      <c r="F8" s="239"/>
      <c r="G8" s="239"/>
      <c r="H8" s="239"/>
      <c r="I8" s="239"/>
      <c r="J8" s="239"/>
      <c r="K8" s="239"/>
      <c r="L8" s="128"/>
      <c r="M8" s="128"/>
      <c r="N8" s="129"/>
      <c r="O8" s="121"/>
      <c r="P8" s="121"/>
      <c r="Q8" s="121"/>
      <c r="R8" s="121"/>
    </row>
    <row r="9" spans="1:18" ht="18" x14ac:dyDescent="0.25">
      <c r="A9" s="127"/>
      <c r="B9" s="128"/>
      <c r="C9" s="128"/>
      <c r="D9" s="240"/>
      <c r="E9" s="239"/>
      <c r="F9" s="239"/>
      <c r="G9" s="239"/>
      <c r="H9" s="239"/>
      <c r="I9" s="239"/>
      <c r="J9" s="239"/>
      <c r="K9" s="239"/>
      <c r="L9" s="128"/>
      <c r="M9" s="128"/>
      <c r="N9" s="129"/>
      <c r="O9" s="121"/>
      <c r="P9" s="121"/>
      <c r="Q9" s="121"/>
      <c r="R9" s="121"/>
    </row>
    <row r="10" spans="1:18" ht="18" x14ac:dyDescent="0.25">
      <c r="A10" s="127"/>
      <c r="B10" s="128"/>
      <c r="C10" s="128"/>
      <c r="D10" s="240"/>
      <c r="E10" s="239"/>
      <c r="F10" s="239"/>
      <c r="G10" s="239"/>
      <c r="H10" s="239"/>
      <c r="I10" s="239"/>
      <c r="J10" s="239"/>
      <c r="K10" s="239"/>
      <c r="L10" s="128"/>
      <c r="M10" s="128"/>
      <c r="N10" s="129"/>
      <c r="O10" s="121"/>
      <c r="P10" s="121"/>
      <c r="Q10" s="121"/>
      <c r="R10" s="121"/>
    </row>
    <row r="11" spans="1:18" ht="18" x14ac:dyDescent="0.25">
      <c r="A11" s="127"/>
      <c r="B11" s="128"/>
      <c r="C11" s="128"/>
      <c r="D11" s="240"/>
      <c r="E11" s="239"/>
      <c r="F11" s="239"/>
      <c r="G11" s="239"/>
      <c r="H11" s="239"/>
      <c r="I11" s="239"/>
      <c r="J11" s="239"/>
      <c r="K11" s="239"/>
      <c r="L11" s="128"/>
      <c r="M11" s="128"/>
      <c r="N11" s="129"/>
    </row>
    <row r="12" spans="1:18" ht="18" x14ac:dyDescent="0.25">
      <c r="A12" s="127"/>
      <c r="B12" s="128"/>
      <c r="C12" s="128"/>
      <c r="D12" s="240"/>
      <c r="E12" s="239"/>
      <c r="F12" s="239"/>
      <c r="G12" s="239"/>
      <c r="H12" s="239"/>
      <c r="I12" s="239"/>
      <c r="J12" s="239"/>
      <c r="K12" s="239"/>
      <c r="L12" s="128"/>
      <c r="M12" s="128"/>
      <c r="N12" s="129"/>
    </row>
    <row r="13" spans="1:18" ht="18" customHeight="1" x14ac:dyDescent="0.25">
      <c r="A13" s="127"/>
      <c r="B13" s="128"/>
      <c r="C13" s="128"/>
      <c r="D13" s="240"/>
      <c r="E13" s="239"/>
      <c r="F13" s="239"/>
      <c r="G13" s="239"/>
      <c r="H13" s="239"/>
      <c r="I13" s="239"/>
      <c r="J13" s="239"/>
      <c r="K13" s="239"/>
      <c r="L13" s="128"/>
      <c r="M13" s="128"/>
      <c r="N13" s="129"/>
    </row>
    <row r="14" spans="1:18" ht="18" customHeight="1" x14ac:dyDescent="0.25">
      <c r="A14" s="127"/>
      <c r="B14" s="128"/>
      <c r="C14" s="128"/>
      <c r="D14" s="393" t="s">
        <v>864</v>
      </c>
      <c r="E14" s="393"/>
      <c r="F14" s="393"/>
      <c r="G14" s="393"/>
      <c r="H14" s="393"/>
      <c r="I14" s="393"/>
      <c r="J14" s="393"/>
      <c r="K14" s="393"/>
      <c r="L14" s="128"/>
      <c r="M14" s="128"/>
      <c r="N14" s="129"/>
    </row>
    <row r="15" spans="1:18" ht="18" customHeight="1" x14ac:dyDescent="0.25">
      <c r="A15" s="127"/>
      <c r="B15" s="128"/>
      <c r="C15" s="128"/>
      <c r="D15" s="390" t="s">
        <v>865</v>
      </c>
      <c r="E15" s="390"/>
      <c r="F15" s="390"/>
      <c r="G15" s="390"/>
      <c r="H15" s="390"/>
      <c r="I15" s="390"/>
      <c r="J15" s="390"/>
      <c r="K15" s="390"/>
      <c r="L15" s="128"/>
      <c r="M15" s="128"/>
      <c r="N15" s="129"/>
    </row>
    <row r="16" spans="1:18" ht="18" customHeight="1" x14ac:dyDescent="0.25">
      <c r="A16" s="127"/>
      <c r="B16" s="128"/>
      <c r="C16" s="128"/>
      <c r="D16" s="390" t="s">
        <v>866</v>
      </c>
      <c r="E16" s="390"/>
      <c r="F16" s="390"/>
      <c r="G16" s="390"/>
      <c r="H16" s="390"/>
      <c r="I16" s="390"/>
      <c r="J16" s="390"/>
      <c r="K16" s="390"/>
      <c r="L16" s="128"/>
      <c r="M16" s="128"/>
      <c r="N16" s="129"/>
    </row>
    <row r="17" spans="1:14" ht="18" x14ac:dyDescent="0.25">
      <c r="A17" s="127"/>
      <c r="B17" s="128"/>
      <c r="C17" s="128"/>
      <c r="D17" s="390" t="s">
        <v>868</v>
      </c>
      <c r="E17" s="390"/>
      <c r="F17" s="390"/>
      <c r="G17" s="390"/>
      <c r="H17" s="390"/>
      <c r="I17" s="390"/>
      <c r="J17" s="390"/>
      <c r="K17" s="390"/>
      <c r="L17" s="128"/>
      <c r="M17" s="128"/>
      <c r="N17" s="129"/>
    </row>
    <row r="18" spans="1:14" ht="18" x14ac:dyDescent="0.25">
      <c r="A18" s="127"/>
      <c r="B18" s="128"/>
      <c r="C18" s="128"/>
      <c r="D18" s="130"/>
      <c r="L18" s="128"/>
      <c r="M18" s="128"/>
      <c r="N18" s="129"/>
    </row>
    <row r="19" spans="1:14" ht="18" x14ac:dyDescent="0.25">
      <c r="A19" s="127"/>
      <c r="B19" s="128"/>
      <c r="C19" s="128"/>
      <c r="D19" s="132" t="s">
        <v>821</v>
      </c>
      <c r="E19" s="130"/>
      <c r="F19" s="130"/>
      <c r="G19" s="131"/>
      <c r="H19" s="130"/>
      <c r="I19" s="130"/>
      <c r="J19" s="130"/>
      <c r="K19" s="130"/>
      <c r="L19" s="128"/>
      <c r="M19" s="128"/>
      <c r="N19" s="129"/>
    </row>
    <row r="20" spans="1:14" ht="18" x14ac:dyDescent="0.25">
      <c r="A20" s="127"/>
      <c r="B20" s="128"/>
      <c r="C20" s="128"/>
      <c r="D20" s="130" t="s">
        <v>846</v>
      </c>
      <c r="E20" s="130"/>
      <c r="F20" s="130"/>
      <c r="G20" s="131"/>
      <c r="H20" s="130"/>
      <c r="I20" s="130"/>
      <c r="J20" s="130"/>
      <c r="K20" s="130"/>
      <c r="L20" s="128"/>
      <c r="M20" s="128"/>
      <c r="N20" s="129"/>
    </row>
    <row r="21" spans="1:14" ht="18" x14ac:dyDescent="0.25">
      <c r="A21" s="127"/>
      <c r="B21" s="128"/>
      <c r="C21" s="128"/>
      <c r="D21" s="130" t="s">
        <v>822</v>
      </c>
      <c r="E21" s="130"/>
      <c r="F21" s="130"/>
      <c r="G21" s="131"/>
      <c r="H21" s="130"/>
      <c r="I21" s="130"/>
      <c r="J21" s="130"/>
      <c r="K21" s="130"/>
      <c r="L21" s="128"/>
      <c r="M21" s="128"/>
      <c r="N21" s="129"/>
    </row>
    <row r="22" spans="1:14" ht="18" x14ac:dyDescent="0.25">
      <c r="A22" s="127"/>
      <c r="B22" s="128"/>
      <c r="C22" s="128"/>
      <c r="D22" s="130"/>
      <c r="E22" s="130"/>
      <c r="F22" s="130"/>
      <c r="G22" s="131"/>
      <c r="H22" s="130"/>
      <c r="I22" s="130"/>
      <c r="J22" s="130"/>
      <c r="K22" s="130"/>
      <c r="L22" s="128"/>
      <c r="M22" s="128"/>
      <c r="N22" s="129"/>
    </row>
    <row r="23" spans="1:14" ht="18" x14ac:dyDescent="0.25">
      <c r="A23" s="127"/>
      <c r="B23" s="128"/>
      <c r="C23" s="128"/>
      <c r="D23" s="132" t="s">
        <v>832</v>
      </c>
      <c r="E23" s="130"/>
      <c r="F23" s="130"/>
      <c r="G23" s="144" t="s">
        <v>825</v>
      </c>
      <c r="H23" s="133"/>
      <c r="I23" s="133"/>
      <c r="J23" s="130"/>
      <c r="K23" s="130"/>
      <c r="L23" s="128"/>
      <c r="M23" s="128"/>
      <c r="N23" s="129"/>
    </row>
    <row r="24" spans="1:14" ht="18" x14ac:dyDescent="0.25">
      <c r="A24" s="127"/>
      <c r="B24" s="128"/>
      <c r="C24" s="128"/>
      <c r="D24" s="134" t="s">
        <v>823</v>
      </c>
      <c r="E24" s="130"/>
      <c r="F24" s="130"/>
      <c r="G24" s="131"/>
      <c r="H24" s="130"/>
      <c r="I24" s="130"/>
      <c r="J24" s="130"/>
      <c r="K24" s="130"/>
      <c r="L24" s="128"/>
      <c r="M24" s="128"/>
      <c r="N24" s="129"/>
    </row>
    <row r="25" spans="1:14" ht="18" x14ac:dyDescent="0.25">
      <c r="A25" s="127"/>
      <c r="B25" s="128"/>
      <c r="C25" s="128"/>
      <c r="D25" s="134" t="s">
        <v>824</v>
      </c>
      <c r="E25" s="130"/>
      <c r="F25" s="130"/>
      <c r="G25" s="131"/>
      <c r="H25" s="130"/>
      <c r="I25" s="130"/>
      <c r="J25" s="130"/>
      <c r="K25" s="130"/>
      <c r="L25" s="128"/>
      <c r="M25" s="128"/>
      <c r="N25" s="129"/>
    </row>
    <row r="26" spans="1:14" ht="18" x14ac:dyDescent="0.25">
      <c r="A26" s="127"/>
      <c r="B26" s="128"/>
      <c r="C26" s="128"/>
      <c r="D26" s="134" t="s">
        <v>956</v>
      </c>
      <c r="E26" s="130"/>
      <c r="F26" s="130"/>
      <c r="G26" s="131"/>
      <c r="H26" s="130"/>
      <c r="I26" s="130"/>
      <c r="J26" s="130"/>
      <c r="K26" s="130"/>
      <c r="L26" s="128"/>
      <c r="M26" s="128"/>
      <c r="N26" s="129"/>
    </row>
    <row r="27" spans="1:14" ht="18" x14ac:dyDescent="0.25">
      <c r="A27" s="127"/>
      <c r="B27" s="128"/>
      <c r="C27" s="128"/>
      <c r="D27" s="137" t="s">
        <v>955</v>
      </c>
      <c r="E27" s="130"/>
      <c r="F27" s="130"/>
      <c r="G27" s="131"/>
      <c r="H27" s="130"/>
      <c r="I27" s="130"/>
      <c r="J27" s="130"/>
      <c r="K27" s="130"/>
      <c r="L27" s="128"/>
      <c r="M27" s="128"/>
      <c r="N27" s="129"/>
    </row>
    <row r="28" spans="1:14" ht="18" x14ac:dyDescent="0.25">
      <c r="A28" s="127"/>
      <c r="B28" s="128"/>
      <c r="C28" s="128"/>
      <c r="D28" s="130"/>
      <c r="K28" s="130"/>
      <c r="L28" s="128"/>
      <c r="M28" s="128"/>
      <c r="N28" s="129"/>
    </row>
    <row r="29" spans="1:14" ht="18" x14ac:dyDescent="0.25">
      <c r="A29" s="127"/>
      <c r="B29" s="128"/>
      <c r="C29" s="128"/>
      <c r="D29" s="132" t="s">
        <v>831</v>
      </c>
      <c r="E29" s="130"/>
      <c r="F29" s="130"/>
      <c r="G29" s="131"/>
      <c r="H29" s="130"/>
      <c r="I29" s="130"/>
      <c r="K29" s="130"/>
      <c r="L29" s="128"/>
      <c r="M29" s="128"/>
      <c r="N29" s="129"/>
    </row>
    <row r="30" spans="1:14" ht="18" x14ac:dyDescent="0.25">
      <c r="A30" s="127"/>
      <c r="B30" s="128"/>
      <c r="C30" s="128"/>
      <c r="D30" s="134" t="s">
        <v>867</v>
      </c>
      <c r="E30" s="130"/>
      <c r="F30" s="130"/>
      <c r="G30" s="131"/>
      <c r="H30" s="130"/>
      <c r="I30" s="130"/>
      <c r="K30" s="130"/>
      <c r="L30" s="128"/>
      <c r="M30" s="128"/>
      <c r="N30" s="129"/>
    </row>
    <row r="31" spans="1:14" ht="18" x14ac:dyDescent="0.25">
      <c r="A31" s="127"/>
      <c r="B31" s="128"/>
      <c r="C31" s="128"/>
      <c r="D31" s="181" t="s">
        <v>935</v>
      </c>
      <c r="E31" s="182"/>
      <c r="F31" s="182"/>
      <c r="G31" s="183"/>
      <c r="H31" s="182"/>
      <c r="I31" s="182"/>
      <c r="J31" s="182"/>
      <c r="K31" s="130"/>
      <c r="L31" s="128"/>
      <c r="M31" s="128"/>
      <c r="N31" s="129"/>
    </row>
    <row r="32" spans="1:14" ht="18" x14ac:dyDescent="0.25">
      <c r="A32" s="127"/>
      <c r="B32" s="128"/>
      <c r="C32" s="128"/>
      <c r="D32" s="130"/>
      <c r="E32" s="130"/>
      <c r="F32" s="130"/>
      <c r="G32" s="130"/>
      <c r="H32" s="131"/>
      <c r="I32" s="130"/>
      <c r="J32" s="130"/>
      <c r="K32" s="130"/>
      <c r="L32" s="128"/>
      <c r="M32" s="128"/>
      <c r="N32" s="129"/>
    </row>
    <row r="33" spans="1:14" ht="18" x14ac:dyDescent="0.25">
      <c r="A33" s="127"/>
      <c r="B33" s="128"/>
      <c r="C33" s="128"/>
      <c r="D33" s="135" t="s">
        <v>826</v>
      </c>
      <c r="E33" s="135"/>
      <c r="F33" s="134"/>
      <c r="G33" s="136"/>
      <c r="H33" s="134"/>
      <c r="I33" s="134"/>
      <c r="J33" s="130"/>
      <c r="K33" s="130"/>
      <c r="L33" s="128"/>
      <c r="M33" s="128"/>
      <c r="N33" s="129"/>
    </row>
    <row r="34" spans="1:14" ht="18" x14ac:dyDescent="0.25">
      <c r="A34" s="127"/>
      <c r="B34" s="128"/>
      <c r="C34" s="128"/>
      <c r="D34" s="134" t="s">
        <v>827</v>
      </c>
      <c r="E34" s="134"/>
      <c r="F34" s="134"/>
      <c r="G34" s="136"/>
      <c r="H34" s="134"/>
      <c r="I34" s="134"/>
      <c r="K34" s="130"/>
      <c r="L34" s="128"/>
      <c r="M34" s="128"/>
      <c r="N34" s="129"/>
    </row>
    <row r="35" spans="1:14" ht="18" x14ac:dyDescent="0.25">
      <c r="A35" s="127"/>
      <c r="B35" s="128"/>
      <c r="C35" s="128"/>
      <c r="D35" s="130"/>
      <c r="K35" s="130"/>
      <c r="L35" s="128"/>
      <c r="M35" s="128"/>
      <c r="N35" s="129"/>
    </row>
    <row r="36" spans="1:14" ht="18" x14ac:dyDescent="0.25">
      <c r="A36" s="127"/>
      <c r="B36" s="128"/>
      <c r="C36" s="128"/>
      <c r="D36" s="132" t="s">
        <v>830</v>
      </c>
      <c r="E36" s="130"/>
      <c r="F36" s="130"/>
      <c r="G36" s="131"/>
      <c r="H36" s="130"/>
      <c r="I36" s="130"/>
      <c r="J36" s="130"/>
      <c r="K36" s="130"/>
      <c r="L36" s="128"/>
      <c r="M36" s="128"/>
      <c r="N36" s="129"/>
    </row>
    <row r="37" spans="1:14" ht="18" x14ac:dyDescent="0.25">
      <c r="A37" s="127"/>
      <c r="B37" s="128"/>
      <c r="C37" s="128"/>
      <c r="D37" s="134" t="s">
        <v>828</v>
      </c>
      <c r="E37" s="134"/>
      <c r="F37" s="134"/>
      <c r="G37" s="136"/>
      <c r="H37" s="134"/>
      <c r="I37" s="134"/>
      <c r="J37" s="134"/>
      <c r="K37" s="130"/>
      <c r="L37" s="128"/>
      <c r="M37" s="128"/>
      <c r="N37" s="129"/>
    </row>
    <row r="38" spans="1:14" ht="18" x14ac:dyDescent="0.25">
      <c r="A38" s="127"/>
      <c r="B38" s="128"/>
      <c r="C38" s="128"/>
      <c r="D38" s="134" t="s">
        <v>829</v>
      </c>
      <c r="E38" s="134"/>
      <c r="F38" s="134"/>
      <c r="G38" s="136"/>
      <c r="H38" s="134"/>
      <c r="I38" s="134"/>
      <c r="J38" s="134"/>
      <c r="L38" s="128"/>
      <c r="M38" s="128"/>
      <c r="N38" s="129"/>
    </row>
    <row r="39" spans="1:14" ht="18" x14ac:dyDescent="0.25">
      <c r="A39" s="127"/>
      <c r="B39" s="128"/>
      <c r="C39" s="128"/>
      <c r="D39" s="134"/>
      <c r="E39" s="134"/>
      <c r="F39" s="134"/>
      <c r="G39" s="136"/>
      <c r="H39" s="134"/>
      <c r="I39" s="134"/>
      <c r="J39" s="134"/>
      <c r="L39" s="128"/>
      <c r="M39" s="128"/>
      <c r="N39" s="129"/>
    </row>
    <row r="40" spans="1:14" ht="18" x14ac:dyDescent="0.25">
      <c r="A40" s="127"/>
      <c r="B40" s="128"/>
      <c r="C40" s="128"/>
      <c r="D40" s="132" t="s">
        <v>837</v>
      </c>
      <c r="E40" s="130"/>
      <c r="F40" s="130"/>
      <c r="G40" s="131"/>
      <c r="H40" s="130"/>
      <c r="I40" s="130"/>
      <c r="J40" s="130"/>
      <c r="K40" s="130"/>
      <c r="L40" s="128"/>
      <c r="M40" s="128"/>
      <c r="N40" s="129"/>
    </row>
    <row r="41" spans="1:14" ht="18" x14ac:dyDescent="0.25">
      <c r="A41" s="127"/>
      <c r="B41" s="128"/>
      <c r="C41" s="128"/>
      <c r="D41" s="134" t="s">
        <v>828</v>
      </c>
      <c r="E41" s="130"/>
      <c r="F41" s="130"/>
      <c r="G41" s="131"/>
      <c r="H41" s="130"/>
      <c r="I41" s="130"/>
      <c r="J41" s="130"/>
      <c r="K41" s="130"/>
      <c r="L41" s="128"/>
      <c r="M41" s="128"/>
      <c r="N41" s="129"/>
    </row>
    <row r="42" spans="1:14" ht="18" x14ac:dyDescent="0.25">
      <c r="A42" s="127"/>
      <c r="B42" s="128"/>
      <c r="C42" s="128"/>
      <c r="D42" s="134" t="s">
        <v>833</v>
      </c>
      <c r="E42" s="130"/>
      <c r="F42" s="130"/>
      <c r="G42" s="131"/>
      <c r="H42" s="130"/>
      <c r="I42" s="130"/>
      <c r="J42" s="130"/>
      <c r="K42" s="130"/>
      <c r="L42" s="128"/>
      <c r="M42" s="128"/>
      <c r="N42" s="129"/>
    </row>
    <row r="43" spans="1:14" ht="18" x14ac:dyDescent="0.25">
      <c r="A43" s="127"/>
      <c r="B43" s="128"/>
      <c r="C43" s="128"/>
      <c r="D43" s="121" t="s">
        <v>836</v>
      </c>
      <c r="E43" s="121"/>
      <c r="F43" s="121"/>
      <c r="G43" s="140"/>
      <c r="H43" s="121"/>
      <c r="I43" s="130"/>
      <c r="J43" s="130"/>
      <c r="K43" s="130"/>
      <c r="L43" s="128"/>
      <c r="M43" s="128"/>
      <c r="N43" s="129"/>
    </row>
    <row r="44" spans="1:14" ht="18" x14ac:dyDescent="0.25">
      <c r="A44" s="127"/>
      <c r="B44" s="128"/>
      <c r="C44" s="128"/>
      <c r="D44" s="130" t="s">
        <v>835</v>
      </c>
      <c r="E44" s="130"/>
      <c r="F44" s="130"/>
      <c r="G44" s="131"/>
      <c r="H44" s="121"/>
      <c r="I44" s="130"/>
      <c r="J44" s="130"/>
      <c r="K44" s="130"/>
      <c r="L44" s="128"/>
      <c r="M44" s="128"/>
      <c r="N44" s="129"/>
    </row>
    <row r="45" spans="1:14" ht="18" x14ac:dyDescent="0.25">
      <c r="A45" s="127"/>
      <c r="B45" s="128"/>
      <c r="C45" s="128"/>
      <c r="D45" s="121" t="s">
        <v>834</v>
      </c>
      <c r="E45" s="121"/>
      <c r="F45" s="121"/>
      <c r="G45" s="140"/>
      <c r="H45" s="130"/>
      <c r="I45" s="130"/>
      <c r="J45" s="130"/>
      <c r="K45" s="130"/>
      <c r="L45" s="128"/>
      <c r="M45" s="128"/>
      <c r="N45" s="129"/>
    </row>
    <row r="46" spans="1:14" ht="18" x14ac:dyDescent="0.25">
      <c r="A46" s="127"/>
      <c r="B46" s="128"/>
      <c r="C46" s="128"/>
      <c r="D46" s="121" t="s">
        <v>844</v>
      </c>
      <c r="E46" s="121"/>
      <c r="F46" s="121"/>
      <c r="G46" s="140"/>
      <c r="H46" s="130"/>
      <c r="I46" s="130"/>
      <c r="J46" s="130"/>
      <c r="K46" s="130"/>
      <c r="L46" s="128"/>
      <c r="M46" s="128"/>
      <c r="N46" s="129"/>
    </row>
    <row r="47" spans="1:14" ht="18" x14ac:dyDescent="0.25">
      <c r="A47" s="127"/>
      <c r="B47" s="128"/>
      <c r="C47" s="128"/>
      <c r="D47" s="130"/>
      <c r="L47" s="128"/>
      <c r="M47" s="128"/>
      <c r="N47" s="129"/>
    </row>
    <row r="48" spans="1:14" ht="18" x14ac:dyDescent="0.25">
      <c r="A48" s="127"/>
      <c r="B48" s="128"/>
      <c r="C48" s="128"/>
      <c r="D48" s="132" t="s">
        <v>930</v>
      </c>
      <c r="E48" s="130"/>
      <c r="F48" s="130"/>
      <c r="G48" s="131"/>
      <c r="H48" s="130"/>
      <c r="I48" s="130"/>
      <c r="J48" s="130"/>
      <c r="K48" s="130"/>
      <c r="L48" s="128"/>
      <c r="M48" s="128"/>
      <c r="N48" s="129"/>
    </row>
    <row r="49" spans="1:14" ht="18" x14ac:dyDescent="0.25">
      <c r="A49" s="127"/>
      <c r="B49" s="128"/>
      <c r="C49" s="128"/>
      <c r="D49" s="134" t="s">
        <v>828</v>
      </c>
      <c r="E49" s="130"/>
      <c r="F49" s="130"/>
      <c r="G49" s="131"/>
      <c r="H49" s="130"/>
      <c r="I49" s="130"/>
      <c r="J49" s="130"/>
      <c r="K49" s="130"/>
      <c r="L49" s="128"/>
      <c r="M49" s="128"/>
      <c r="N49" s="129"/>
    </row>
    <row r="50" spans="1:14" ht="18" x14ac:dyDescent="0.25">
      <c r="A50" s="127"/>
      <c r="B50" s="128"/>
      <c r="C50" s="128"/>
      <c r="D50" s="134" t="s">
        <v>838</v>
      </c>
      <c r="E50" s="134"/>
      <c r="F50" s="134"/>
      <c r="G50" s="131"/>
      <c r="H50" s="130"/>
      <c r="I50" s="130"/>
      <c r="J50" s="130"/>
      <c r="K50" s="130"/>
      <c r="L50" s="128"/>
      <c r="M50" s="128"/>
      <c r="N50" s="129"/>
    </row>
    <row r="51" spans="1:14" ht="18" x14ac:dyDescent="0.25">
      <c r="A51" s="127"/>
      <c r="B51" s="128"/>
      <c r="C51" s="128"/>
      <c r="D51" s="134" t="s">
        <v>839</v>
      </c>
      <c r="E51" s="134"/>
      <c r="F51" s="134"/>
      <c r="G51" s="131"/>
      <c r="H51" s="130"/>
      <c r="I51" s="130"/>
      <c r="J51" s="130"/>
      <c r="K51" s="130"/>
      <c r="L51" s="128"/>
      <c r="M51" s="128"/>
      <c r="N51" s="129"/>
    </row>
    <row r="52" spans="1:14" ht="18" x14ac:dyDescent="0.25">
      <c r="A52" s="127"/>
      <c r="B52" s="128"/>
      <c r="C52" s="128"/>
      <c r="D52" s="134" t="s">
        <v>840</v>
      </c>
      <c r="E52" s="134" t="s">
        <v>841</v>
      </c>
      <c r="F52" s="130"/>
      <c r="G52" s="130"/>
      <c r="H52" s="131"/>
      <c r="I52" s="130"/>
      <c r="J52" s="130"/>
      <c r="K52" s="130"/>
      <c r="L52" s="128"/>
      <c r="M52" s="128"/>
      <c r="N52" s="129"/>
    </row>
    <row r="53" spans="1:14" ht="18" x14ac:dyDescent="0.25">
      <c r="A53" s="127"/>
      <c r="B53" s="128"/>
      <c r="C53" s="128"/>
      <c r="D53" s="137" t="s">
        <v>869</v>
      </c>
      <c r="E53" s="138"/>
      <c r="F53" s="138"/>
      <c r="G53" s="139"/>
      <c r="H53" s="138"/>
      <c r="I53" s="138"/>
      <c r="J53" s="138"/>
      <c r="K53" s="130"/>
      <c r="L53" s="128"/>
      <c r="M53" s="128"/>
      <c r="N53" s="129"/>
    </row>
    <row r="54" spans="1:14" ht="42.6" customHeight="1" x14ac:dyDescent="0.25">
      <c r="A54" s="127"/>
      <c r="B54" s="128"/>
      <c r="C54" s="128"/>
      <c r="D54" s="121" t="s">
        <v>842</v>
      </c>
      <c r="E54" s="138"/>
      <c r="F54" s="138"/>
      <c r="G54" s="139"/>
      <c r="H54" s="138"/>
      <c r="I54" s="138"/>
      <c r="J54" s="138"/>
      <c r="K54" s="130"/>
      <c r="L54" s="128"/>
      <c r="M54" s="128"/>
      <c r="N54" s="129"/>
    </row>
    <row r="55" spans="1:14" ht="18" x14ac:dyDescent="0.25">
      <c r="A55" s="127"/>
      <c r="B55" s="128"/>
      <c r="C55" s="128"/>
      <c r="D55" s="241" t="s">
        <v>843</v>
      </c>
      <c r="E55" s="130"/>
      <c r="F55" s="130"/>
      <c r="G55" s="131"/>
      <c r="H55" s="130"/>
      <c r="I55" s="130"/>
      <c r="J55" s="130"/>
      <c r="K55" s="130"/>
      <c r="L55" s="128"/>
      <c r="M55" s="128"/>
      <c r="N55" s="129"/>
    </row>
    <row r="56" spans="1:14" ht="18" x14ac:dyDescent="0.25">
      <c r="A56" s="127"/>
      <c r="B56" s="128"/>
      <c r="C56" s="128"/>
      <c r="D56" s="180" t="s">
        <v>845</v>
      </c>
      <c r="E56" s="130"/>
      <c r="F56" s="130"/>
      <c r="G56" s="131"/>
      <c r="H56" s="130"/>
      <c r="I56" s="130"/>
      <c r="J56" s="130"/>
      <c r="K56" s="130"/>
      <c r="L56" s="128"/>
      <c r="M56" s="128"/>
      <c r="N56" s="129"/>
    </row>
    <row r="57" spans="1:14" ht="69" customHeight="1" x14ac:dyDescent="0.25">
      <c r="A57" s="127"/>
      <c r="B57" s="128"/>
      <c r="C57" s="128"/>
      <c r="D57" s="389" t="s">
        <v>936</v>
      </c>
      <c r="E57" s="389"/>
      <c r="F57" s="389"/>
      <c r="G57" s="389"/>
      <c r="H57" s="389"/>
      <c r="I57" s="389"/>
      <c r="J57" s="389"/>
      <c r="K57" s="389"/>
      <c r="L57" s="128"/>
      <c r="M57" s="128"/>
      <c r="N57" s="129"/>
    </row>
    <row r="58" spans="1:14" ht="18" customHeight="1" x14ac:dyDescent="0.25">
      <c r="A58" s="141"/>
      <c r="B58" s="142"/>
      <c r="C58" s="142"/>
      <c r="D58" s="389"/>
      <c r="E58" s="389"/>
      <c r="F58" s="389"/>
      <c r="G58" s="389"/>
      <c r="H58" s="389"/>
      <c r="I58" s="389"/>
      <c r="J58" s="389"/>
      <c r="K58" s="389"/>
      <c r="L58" s="142"/>
      <c r="M58" s="142"/>
      <c r="N58" s="143"/>
    </row>
    <row r="59" spans="1:14" ht="15" customHeight="1" x14ac:dyDescent="0.25">
      <c r="D59" s="389"/>
      <c r="E59" s="389"/>
      <c r="F59" s="389"/>
      <c r="G59" s="389"/>
      <c r="H59" s="389"/>
      <c r="I59" s="389"/>
      <c r="J59" s="389"/>
      <c r="K59" s="389"/>
    </row>
    <row r="60" spans="1:14" ht="18" customHeight="1" x14ac:dyDescent="0.25"/>
  </sheetData>
  <mergeCells count="12">
    <mergeCell ref="D59:K59"/>
    <mergeCell ref="D58:K58"/>
    <mergeCell ref="D57:K57"/>
    <mergeCell ref="D17:K17"/>
    <mergeCell ref="D1:K2"/>
    <mergeCell ref="D4:K4"/>
    <mergeCell ref="D14:K14"/>
    <mergeCell ref="D15:K15"/>
    <mergeCell ref="D16:K16"/>
    <mergeCell ref="D5:K5"/>
    <mergeCell ref="D3:K3"/>
    <mergeCell ref="D6:K6"/>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S137"/>
  <sheetViews>
    <sheetView showGridLines="0" showRowColHeaders="0" zoomScale="82" zoomScaleNormal="82" workbookViewId="0">
      <selection activeCell="BF13" sqref="BF13"/>
    </sheetView>
  </sheetViews>
  <sheetFormatPr baseColWidth="10" defaultColWidth="2.7109375" defaultRowHeight="12" customHeight="1" x14ac:dyDescent="0.25"/>
  <cols>
    <col min="49" max="175" width="2.7109375" style="80"/>
  </cols>
  <sheetData>
    <row r="1" spans="1:72" ht="12" customHeight="1" x14ac:dyDescent="0.25">
      <c r="A1" s="400"/>
      <c r="B1" s="400"/>
      <c r="C1" s="400"/>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2"/>
      <c r="AO1" s="402"/>
      <c r="AP1" s="402"/>
      <c r="AQ1" s="402"/>
      <c r="AR1" s="402"/>
      <c r="AS1" s="402"/>
      <c r="AT1" s="402"/>
      <c r="AU1" s="402"/>
      <c r="AV1" s="402"/>
    </row>
    <row r="2" spans="1:72" ht="12" customHeight="1" x14ac:dyDescent="0.25">
      <c r="A2" s="400"/>
      <c r="B2" s="400"/>
      <c r="C2" s="400"/>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2"/>
      <c r="AO2" s="402"/>
      <c r="AP2" s="402"/>
      <c r="AQ2" s="402"/>
      <c r="AR2" s="402"/>
      <c r="AS2" s="402"/>
      <c r="AT2" s="402"/>
      <c r="AU2" s="402"/>
      <c r="AV2" s="402"/>
    </row>
    <row r="3" spans="1:72" ht="12" customHeight="1" x14ac:dyDescent="0.25">
      <c r="A3" s="400"/>
      <c r="B3" s="400"/>
      <c r="C3" s="400"/>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2"/>
      <c r="AO3" s="402"/>
      <c r="AP3" s="402"/>
      <c r="AQ3" s="402"/>
      <c r="AR3" s="402"/>
      <c r="AS3" s="402"/>
      <c r="AT3" s="402"/>
      <c r="AU3" s="402"/>
      <c r="AV3" s="402"/>
    </row>
    <row r="10" spans="1:72" ht="12" customHeight="1" x14ac:dyDescent="0.35">
      <c r="BT10" s="101"/>
    </row>
    <row r="15" spans="1:72" ht="12" customHeight="1" x14ac:dyDescent="0.25">
      <c r="N15" s="398" t="s">
        <v>957</v>
      </c>
      <c r="O15" s="399"/>
      <c r="P15" s="399"/>
      <c r="Q15" s="399"/>
      <c r="R15" s="399"/>
      <c r="S15" s="399"/>
      <c r="T15" s="399"/>
      <c r="U15" s="399"/>
      <c r="V15" s="399"/>
      <c r="W15" s="399"/>
      <c r="X15" s="399"/>
      <c r="Y15" s="399"/>
      <c r="Z15" s="399"/>
      <c r="AA15" s="399"/>
      <c r="AB15" s="399"/>
      <c r="AC15" s="399"/>
      <c r="AD15" s="399"/>
      <c r="AE15" s="399"/>
      <c r="AF15" s="399"/>
      <c r="AG15" s="399"/>
      <c r="AH15" s="399"/>
      <c r="AI15" s="399"/>
    </row>
    <row r="16" spans="1:72" ht="12" customHeight="1" x14ac:dyDescent="0.25">
      <c r="N16" s="399"/>
      <c r="O16" s="399"/>
      <c r="P16" s="399"/>
      <c r="Q16" s="399"/>
      <c r="R16" s="399"/>
      <c r="S16" s="399"/>
      <c r="T16" s="399"/>
      <c r="U16" s="399"/>
      <c r="V16" s="399"/>
      <c r="W16" s="399"/>
      <c r="X16" s="399"/>
      <c r="Y16" s="399"/>
      <c r="Z16" s="399"/>
      <c r="AA16" s="399"/>
      <c r="AB16" s="399"/>
      <c r="AC16" s="399"/>
      <c r="AD16" s="399"/>
      <c r="AE16" s="399"/>
      <c r="AF16" s="399"/>
      <c r="AG16" s="399"/>
      <c r="AH16" s="399"/>
      <c r="AI16" s="399"/>
    </row>
    <row r="17" spans="14:35" ht="12" customHeight="1" x14ac:dyDescent="0.25">
      <c r="N17" s="399"/>
      <c r="O17" s="399"/>
      <c r="P17" s="399"/>
      <c r="Q17" s="399"/>
      <c r="R17" s="399"/>
      <c r="S17" s="399"/>
      <c r="T17" s="399"/>
      <c r="U17" s="399"/>
      <c r="V17" s="399"/>
      <c r="W17" s="399"/>
      <c r="X17" s="399"/>
      <c r="Y17" s="399"/>
      <c r="Z17" s="399"/>
      <c r="AA17" s="399"/>
      <c r="AB17" s="399"/>
      <c r="AC17" s="399"/>
      <c r="AD17" s="399"/>
      <c r="AE17" s="399"/>
      <c r="AF17" s="399"/>
      <c r="AG17" s="399"/>
      <c r="AH17" s="399"/>
      <c r="AI17" s="399"/>
    </row>
    <row r="18" spans="14:35" ht="12" customHeight="1" x14ac:dyDescent="0.25">
      <c r="N18" s="399"/>
      <c r="O18" s="399"/>
      <c r="P18" s="399"/>
      <c r="Q18" s="399"/>
      <c r="R18" s="399"/>
      <c r="S18" s="399"/>
      <c r="T18" s="399"/>
      <c r="U18" s="399"/>
      <c r="V18" s="399"/>
      <c r="W18" s="399"/>
      <c r="X18" s="399"/>
      <c r="Y18" s="399"/>
      <c r="Z18" s="399"/>
      <c r="AA18" s="399"/>
      <c r="AB18" s="399"/>
      <c r="AC18" s="399"/>
      <c r="AD18" s="399"/>
      <c r="AE18" s="399"/>
      <c r="AF18" s="399"/>
      <c r="AG18" s="399"/>
      <c r="AH18" s="399"/>
      <c r="AI18" s="399"/>
    </row>
    <row r="19" spans="14:35" ht="12" customHeight="1" x14ac:dyDescent="0.25">
      <c r="N19" s="399"/>
      <c r="O19" s="399"/>
      <c r="P19" s="399"/>
      <c r="Q19" s="399"/>
      <c r="R19" s="399"/>
      <c r="S19" s="399"/>
      <c r="T19" s="399"/>
      <c r="U19" s="399"/>
      <c r="V19" s="399"/>
      <c r="W19" s="399"/>
      <c r="X19" s="399"/>
      <c r="Y19" s="399"/>
      <c r="Z19" s="399"/>
      <c r="AA19" s="399"/>
      <c r="AB19" s="399"/>
      <c r="AC19" s="399"/>
      <c r="AD19" s="399"/>
      <c r="AE19" s="399"/>
      <c r="AF19" s="399"/>
      <c r="AG19" s="399"/>
      <c r="AH19" s="399"/>
      <c r="AI19" s="399"/>
    </row>
    <row r="20" spans="14:35" ht="12" customHeight="1" x14ac:dyDescent="0.25">
      <c r="N20" s="399"/>
      <c r="O20" s="399"/>
      <c r="P20" s="399"/>
      <c r="Q20" s="399"/>
      <c r="R20" s="399"/>
      <c r="S20" s="399"/>
      <c r="T20" s="399"/>
      <c r="U20" s="399"/>
      <c r="V20" s="399"/>
      <c r="W20" s="399"/>
      <c r="X20" s="399"/>
      <c r="Y20" s="399"/>
      <c r="Z20" s="399"/>
      <c r="AA20" s="399"/>
      <c r="AB20" s="399"/>
      <c r="AC20" s="399"/>
      <c r="AD20" s="399"/>
      <c r="AE20" s="399"/>
      <c r="AF20" s="399"/>
      <c r="AG20" s="399"/>
      <c r="AH20" s="399"/>
      <c r="AI20" s="399"/>
    </row>
    <row r="21" spans="14:35" ht="12" customHeight="1" x14ac:dyDescent="0.25">
      <c r="N21" s="399"/>
      <c r="O21" s="399"/>
      <c r="P21" s="399"/>
      <c r="Q21" s="399"/>
      <c r="R21" s="399"/>
      <c r="S21" s="399"/>
      <c r="T21" s="399"/>
      <c r="U21" s="399"/>
      <c r="V21" s="399"/>
      <c r="W21" s="399"/>
      <c r="X21" s="399"/>
      <c r="Y21" s="399"/>
      <c r="Z21" s="399"/>
      <c r="AA21" s="399"/>
      <c r="AB21" s="399"/>
      <c r="AC21" s="399"/>
      <c r="AD21" s="399"/>
      <c r="AE21" s="399"/>
      <c r="AF21" s="399"/>
      <c r="AG21" s="399"/>
      <c r="AH21" s="399"/>
      <c r="AI21" s="399"/>
    </row>
    <row r="22" spans="14:35" ht="12" customHeight="1" x14ac:dyDescent="0.25">
      <c r="N22" s="399"/>
      <c r="O22" s="399"/>
      <c r="P22" s="399"/>
      <c r="Q22" s="399"/>
      <c r="R22" s="399"/>
      <c r="S22" s="399"/>
      <c r="T22" s="399"/>
      <c r="U22" s="399"/>
      <c r="V22" s="399"/>
      <c r="W22" s="399"/>
      <c r="X22" s="399"/>
      <c r="Y22" s="399"/>
      <c r="Z22" s="399"/>
      <c r="AA22" s="399"/>
      <c r="AB22" s="399"/>
      <c r="AC22" s="399"/>
      <c r="AD22" s="399"/>
      <c r="AE22" s="399"/>
      <c r="AF22" s="399"/>
      <c r="AG22" s="399"/>
      <c r="AH22" s="399"/>
      <c r="AI22" s="399"/>
    </row>
    <row r="23" spans="14:35" ht="12" customHeight="1" x14ac:dyDescent="0.25">
      <c r="N23" s="399"/>
      <c r="O23" s="399"/>
      <c r="P23" s="399"/>
      <c r="Q23" s="399"/>
      <c r="R23" s="399"/>
      <c r="S23" s="399"/>
      <c r="T23" s="399"/>
      <c r="U23" s="399"/>
      <c r="V23" s="399"/>
      <c r="W23" s="399"/>
      <c r="X23" s="399"/>
      <c r="Y23" s="399"/>
      <c r="Z23" s="399"/>
      <c r="AA23" s="399"/>
      <c r="AB23" s="399"/>
      <c r="AC23" s="399"/>
      <c r="AD23" s="399"/>
      <c r="AE23" s="399"/>
      <c r="AF23" s="399"/>
      <c r="AG23" s="399"/>
      <c r="AH23" s="399"/>
      <c r="AI23" s="399"/>
    </row>
    <row r="24" spans="14:35" ht="12" customHeight="1" x14ac:dyDescent="0.25">
      <c r="N24" s="399"/>
      <c r="O24" s="399"/>
      <c r="P24" s="399"/>
      <c r="Q24" s="399"/>
      <c r="R24" s="399"/>
      <c r="S24" s="399"/>
      <c r="T24" s="399"/>
      <c r="U24" s="399"/>
      <c r="V24" s="399"/>
      <c r="W24" s="399"/>
      <c r="X24" s="399"/>
      <c r="Y24" s="399"/>
      <c r="Z24" s="399"/>
      <c r="AA24" s="399"/>
      <c r="AB24" s="399"/>
      <c r="AC24" s="399"/>
      <c r="AD24" s="399"/>
      <c r="AE24" s="399"/>
      <c r="AF24" s="399"/>
      <c r="AG24" s="399"/>
      <c r="AH24" s="399"/>
      <c r="AI24" s="399"/>
    </row>
    <row r="40" spans="1:48" ht="12" customHeight="1" x14ac:dyDescent="0.25">
      <c r="A40" s="397"/>
      <c r="B40" s="397"/>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7"/>
      <c r="AN40" s="397"/>
      <c r="AO40" s="397"/>
      <c r="AP40" s="397"/>
      <c r="AQ40" s="397"/>
      <c r="AR40" s="397"/>
      <c r="AS40" s="397"/>
      <c r="AT40" s="397"/>
      <c r="AU40" s="397"/>
      <c r="AV40" s="397"/>
    </row>
    <row r="42" spans="1:48" ht="12"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row>
    <row r="43" spans="1:48" ht="12"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row>
    <row r="44" spans="1:48" ht="12"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row>
    <row r="45" spans="1:48" ht="12"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row>
    <row r="46" spans="1:48" ht="12"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row>
    <row r="47" spans="1:48" ht="12"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sheetData>
  <mergeCells count="5">
    <mergeCell ref="A40:AV40"/>
    <mergeCell ref="N15:AI24"/>
    <mergeCell ref="A1:C3"/>
    <mergeCell ref="D1:AM3"/>
    <mergeCell ref="AN1:AV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FS142"/>
  <sheetViews>
    <sheetView showGridLines="0" showRowColHeaders="0" zoomScale="80" zoomScaleNormal="80" workbookViewId="0">
      <pane ySplit="3" topLeftCell="A4" activePane="bottomLeft" state="frozen"/>
      <selection pane="bottomLeft" activeCell="BD10" sqref="BD10"/>
    </sheetView>
  </sheetViews>
  <sheetFormatPr baseColWidth="10" defaultColWidth="2.7109375" defaultRowHeight="12" customHeight="1" x14ac:dyDescent="0.25"/>
  <cols>
    <col min="49" max="175" width="2.7109375" style="80"/>
  </cols>
  <sheetData>
    <row r="1" spans="1:48" ht="12" customHeight="1" thickTop="1" x14ac:dyDescent="0.25">
      <c r="A1" s="400"/>
      <c r="B1" s="400"/>
      <c r="C1" s="400"/>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49" t="s">
        <v>237</v>
      </c>
      <c r="AO1" s="450"/>
      <c r="AP1" s="450"/>
      <c r="AQ1" s="450"/>
      <c r="AR1" s="450"/>
      <c r="AS1" s="450"/>
      <c r="AT1" s="450"/>
      <c r="AU1" s="450"/>
      <c r="AV1" s="451"/>
    </row>
    <row r="2" spans="1:48" ht="12" customHeight="1" x14ac:dyDescent="0.25">
      <c r="A2" s="400"/>
      <c r="B2" s="400"/>
      <c r="C2" s="400"/>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52"/>
      <c r="AO2" s="453"/>
      <c r="AP2" s="453"/>
      <c r="AQ2" s="453"/>
      <c r="AR2" s="453"/>
      <c r="AS2" s="453"/>
      <c r="AT2" s="453"/>
      <c r="AU2" s="453"/>
      <c r="AV2" s="454"/>
    </row>
    <row r="3" spans="1:48" ht="12" customHeight="1" thickBot="1" x14ac:dyDescent="0.3">
      <c r="A3" s="400"/>
      <c r="B3" s="400"/>
      <c r="C3" s="400"/>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55"/>
      <c r="AO3" s="456"/>
      <c r="AP3" s="456"/>
      <c r="AQ3" s="456"/>
      <c r="AR3" s="456"/>
      <c r="AS3" s="456"/>
      <c r="AT3" s="456"/>
      <c r="AU3" s="456"/>
      <c r="AV3" s="457"/>
    </row>
    <row r="4" spans="1:48" ht="12" customHeight="1" thickTop="1" thickBot="1" x14ac:dyDescent="0.3"/>
    <row r="5" spans="1:48" ht="12" customHeight="1" x14ac:dyDescent="0.25">
      <c r="B5" s="401" t="s">
        <v>771</v>
      </c>
      <c r="C5" s="401"/>
      <c r="D5" s="401"/>
      <c r="E5" s="401"/>
      <c r="F5" s="401"/>
      <c r="G5" s="401"/>
      <c r="H5" s="401"/>
      <c r="I5" s="401"/>
      <c r="J5" s="409">
        <v>2021</v>
      </c>
      <c r="K5" s="410"/>
      <c r="L5" s="410"/>
      <c r="M5" s="410"/>
      <c r="N5" s="411"/>
    </row>
    <row r="6" spans="1:48" ht="12" customHeight="1" thickBot="1" x14ac:dyDescent="0.3">
      <c r="B6" s="401"/>
      <c r="C6" s="401"/>
      <c r="D6" s="401"/>
      <c r="E6" s="401"/>
      <c r="F6" s="401"/>
      <c r="G6" s="401"/>
      <c r="H6" s="401"/>
      <c r="I6" s="401"/>
      <c r="J6" s="488"/>
      <c r="K6" s="489"/>
      <c r="L6" s="489"/>
      <c r="M6" s="489"/>
      <c r="N6" s="490"/>
    </row>
    <row r="7" spans="1:48" ht="12" customHeight="1" x14ac:dyDescent="0.25">
      <c r="A7" s="402" t="s">
        <v>165</v>
      </c>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row>
    <row r="8" spans="1:48" ht="12" customHeight="1" x14ac:dyDescent="0.25">
      <c r="A8" s="402"/>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row>
    <row r="9" spans="1:48" ht="12" customHeight="1" thickBot="1" x14ac:dyDescent="0.3">
      <c r="A9" s="402"/>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row>
    <row r="10" spans="1:48" ht="12" customHeight="1" x14ac:dyDescent="0.25">
      <c r="B10" s="473"/>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474"/>
      <c r="AO10" s="474"/>
      <c r="AP10" s="474"/>
      <c r="AQ10" s="474"/>
      <c r="AR10" s="474"/>
      <c r="AS10" s="474"/>
      <c r="AT10" s="474"/>
      <c r="AU10" s="475"/>
    </row>
    <row r="11" spans="1:48" ht="12" customHeight="1" x14ac:dyDescent="0.25">
      <c r="B11" s="476"/>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P11" s="477"/>
      <c r="AQ11" s="477"/>
      <c r="AR11" s="477"/>
      <c r="AS11" s="477"/>
      <c r="AT11" s="477"/>
      <c r="AU11" s="478"/>
    </row>
    <row r="12" spans="1:48" ht="12" customHeight="1" x14ac:dyDescent="0.25">
      <c r="B12" s="476"/>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P12" s="477"/>
      <c r="AQ12" s="477"/>
      <c r="AR12" s="477"/>
      <c r="AS12" s="477"/>
      <c r="AT12" s="477"/>
      <c r="AU12" s="478"/>
    </row>
    <row r="13" spans="1:48" ht="12" customHeight="1" x14ac:dyDescent="0.25">
      <c r="B13" s="476"/>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P13" s="477"/>
      <c r="AQ13" s="477"/>
      <c r="AR13" s="477"/>
      <c r="AS13" s="477"/>
      <c r="AT13" s="477"/>
      <c r="AU13" s="478"/>
    </row>
    <row r="14" spans="1:48" ht="12" customHeight="1" thickBot="1" x14ac:dyDescent="0.3">
      <c r="B14" s="479"/>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1"/>
    </row>
    <row r="16" spans="1:48" ht="12" customHeight="1" thickBot="1" x14ac:dyDescent="0.3"/>
    <row r="17" spans="4:48" ht="12" customHeight="1" x14ac:dyDescent="0.25">
      <c r="D17" s="401" t="s">
        <v>769</v>
      </c>
      <c r="E17" s="401"/>
      <c r="F17" s="401"/>
      <c r="G17" s="401"/>
      <c r="H17" s="401"/>
      <c r="I17" s="401"/>
      <c r="J17" s="401"/>
      <c r="K17" s="491"/>
      <c r="L17" s="482" t="s">
        <v>166</v>
      </c>
      <c r="M17" s="483"/>
      <c r="N17" s="483"/>
      <c r="O17" s="483"/>
      <c r="P17" s="483"/>
      <c r="Q17" s="483"/>
      <c r="R17" s="415"/>
      <c r="S17" s="416"/>
      <c r="T17" s="416"/>
      <c r="U17" s="416"/>
      <c r="V17" s="417"/>
      <c r="W17" s="71"/>
      <c r="X17" s="71"/>
      <c r="Y17" s="482" t="s">
        <v>167</v>
      </c>
      <c r="Z17" s="483"/>
      <c r="AA17" s="483"/>
      <c r="AB17" s="483"/>
      <c r="AC17" s="483"/>
      <c r="AD17" s="483"/>
      <c r="AE17" s="415"/>
      <c r="AF17" s="416"/>
      <c r="AG17" s="416"/>
      <c r="AH17" s="416"/>
      <c r="AI17" s="417"/>
      <c r="AJ17" s="71"/>
      <c r="AK17" s="486" t="s">
        <v>770</v>
      </c>
      <c r="AL17" s="486"/>
      <c r="AM17" s="486"/>
      <c r="AN17" s="486"/>
      <c r="AO17" s="486"/>
      <c r="AP17" s="486"/>
      <c r="AQ17" s="487">
        <f>YEAR(AE17)-YEAR(R17)+1</f>
        <v>1</v>
      </c>
      <c r="AR17" s="487"/>
      <c r="AS17" s="487"/>
      <c r="AT17" s="487"/>
      <c r="AU17" s="487"/>
    </row>
    <row r="18" spans="4:48" ht="12" customHeight="1" thickBot="1" x14ac:dyDescent="0.3">
      <c r="D18" s="401"/>
      <c r="E18" s="401"/>
      <c r="F18" s="401"/>
      <c r="G18" s="401"/>
      <c r="H18" s="401"/>
      <c r="I18" s="401"/>
      <c r="J18" s="401"/>
      <c r="K18" s="491"/>
      <c r="L18" s="484"/>
      <c r="M18" s="485"/>
      <c r="N18" s="485"/>
      <c r="O18" s="485"/>
      <c r="P18" s="485"/>
      <c r="Q18" s="485"/>
      <c r="R18" s="418"/>
      <c r="S18" s="418"/>
      <c r="T18" s="418"/>
      <c r="U18" s="418"/>
      <c r="V18" s="419"/>
      <c r="W18" s="71"/>
      <c r="X18" s="71"/>
      <c r="Y18" s="484"/>
      <c r="Z18" s="485"/>
      <c r="AA18" s="485"/>
      <c r="AB18" s="485"/>
      <c r="AC18" s="485"/>
      <c r="AD18" s="485"/>
      <c r="AE18" s="418"/>
      <c r="AF18" s="418"/>
      <c r="AG18" s="418"/>
      <c r="AH18" s="418"/>
      <c r="AI18" s="419"/>
      <c r="AJ18" s="71"/>
      <c r="AK18" s="486"/>
      <c r="AL18" s="486"/>
      <c r="AM18" s="486"/>
      <c r="AN18" s="486"/>
      <c r="AO18" s="486"/>
      <c r="AP18" s="486"/>
      <c r="AQ18" s="487"/>
      <c r="AR18" s="487"/>
      <c r="AS18" s="487"/>
      <c r="AT18" s="487"/>
      <c r="AU18" s="487"/>
    </row>
    <row r="20" spans="4:48" ht="12" customHeight="1" x14ac:dyDescent="0.25">
      <c r="D20" s="471"/>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1"/>
      <c r="AL20" s="471"/>
      <c r="AM20" s="471"/>
      <c r="AN20" s="471"/>
      <c r="AO20" s="471"/>
      <c r="AP20" s="471"/>
      <c r="AQ20" s="472">
        <f>AQ17</f>
        <v>1</v>
      </c>
      <c r="AR20" s="472"/>
      <c r="AS20" s="472"/>
      <c r="AT20" s="472"/>
      <c r="AU20" s="472"/>
    </row>
    <row r="21" spans="4:48" ht="12" customHeight="1" x14ac:dyDescent="0.25">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1"/>
      <c r="AL21" s="471"/>
      <c r="AM21" s="471"/>
      <c r="AN21" s="471"/>
      <c r="AO21" s="471"/>
      <c r="AP21" s="471"/>
      <c r="AQ21" s="472"/>
      <c r="AR21" s="472"/>
      <c r="AS21" s="472"/>
      <c r="AT21" s="472"/>
      <c r="AU21" s="472"/>
    </row>
    <row r="22" spans="4:48" ht="12" customHeight="1" x14ac:dyDescent="0.25">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row>
    <row r="23" spans="4:48" ht="12" customHeight="1" x14ac:dyDescent="0.25">
      <c r="Q23" s="71"/>
      <c r="R23" s="71"/>
      <c r="S23" s="71"/>
      <c r="T23" s="71"/>
      <c r="U23" s="71"/>
      <c r="V23" s="71"/>
      <c r="W23" s="72"/>
      <c r="X23" s="72"/>
      <c r="Y23" s="72"/>
      <c r="Z23" s="72"/>
      <c r="AA23" s="72"/>
    </row>
    <row r="24" spans="4:48" ht="12" customHeight="1" x14ac:dyDescent="0.25">
      <c r="D24" s="401" t="s">
        <v>168</v>
      </c>
      <c r="E24" s="401"/>
      <c r="F24" s="401"/>
      <c r="G24" s="401"/>
      <c r="H24" s="401"/>
      <c r="I24" s="401"/>
      <c r="J24" s="401"/>
      <c r="Q24" s="71"/>
      <c r="R24" s="71"/>
      <c r="S24" s="71"/>
      <c r="T24" s="71"/>
      <c r="U24" s="71"/>
      <c r="V24" s="71"/>
      <c r="W24" s="72"/>
      <c r="X24" s="72"/>
      <c r="Y24" s="72"/>
      <c r="Z24" s="72"/>
      <c r="AA24" s="72"/>
    </row>
    <row r="25" spans="4:48" ht="12" customHeight="1" thickBot="1" x14ac:dyDescent="0.3">
      <c r="D25" s="401"/>
      <c r="E25" s="401"/>
      <c r="F25" s="401"/>
      <c r="G25" s="401"/>
      <c r="H25" s="401"/>
      <c r="I25" s="401"/>
      <c r="J25" s="401"/>
    </row>
    <row r="26" spans="4:48" ht="12" customHeight="1" x14ac:dyDescent="0.25">
      <c r="D26" s="420" t="s">
        <v>169</v>
      </c>
      <c r="E26" s="421"/>
      <c r="F26" s="421"/>
      <c r="G26" s="421"/>
      <c r="H26" s="421"/>
      <c r="I26" s="421"/>
      <c r="J26" s="421"/>
      <c r="K26" s="421"/>
      <c r="L26" s="421"/>
      <c r="M26" s="421"/>
      <c r="N26" s="425"/>
      <c r="O26" s="425"/>
      <c r="P26" s="425"/>
      <c r="Q26" s="425"/>
      <c r="R26" s="425"/>
      <c r="S26" s="425"/>
      <c r="T26" s="425"/>
      <c r="U26" s="425"/>
      <c r="V26" s="425"/>
      <c r="W26" s="425"/>
      <c r="X26" s="425"/>
      <c r="Y26" s="425"/>
      <c r="Z26" s="425"/>
      <c r="AA26" s="425"/>
      <c r="AB26" s="426"/>
      <c r="AD26" s="420" t="s">
        <v>173</v>
      </c>
      <c r="AE26" s="421"/>
      <c r="AF26" s="421"/>
      <c r="AG26" s="421"/>
      <c r="AH26" s="421"/>
      <c r="AI26" s="421"/>
      <c r="AJ26" s="421"/>
      <c r="AK26" s="421"/>
      <c r="AL26" s="421"/>
      <c r="AM26" s="421"/>
      <c r="AN26" s="437"/>
      <c r="AO26" s="438"/>
      <c r="AP26" s="438"/>
      <c r="AQ26" s="438"/>
      <c r="AR26" s="438"/>
      <c r="AS26" s="438"/>
      <c r="AT26" s="438"/>
      <c r="AU26" s="438"/>
      <c r="AV26" s="439"/>
    </row>
    <row r="27" spans="4:48" ht="12" customHeight="1" thickBot="1" x14ac:dyDescent="0.3">
      <c r="D27" s="422"/>
      <c r="E27" s="423"/>
      <c r="F27" s="423"/>
      <c r="G27" s="423"/>
      <c r="H27" s="423"/>
      <c r="I27" s="423"/>
      <c r="J27" s="423"/>
      <c r="K27" s="423"/>
      <c r="L27" s="423"/>
      <c r="M27" s="423"/>
      <c r="N27" s="427"/>
      <c r="O27" s="427"/>
      <c r="P27" s="427"/>
      <c r="Q27" s="427"/>
      <c r="R27" s="427"/>
      <c r="S27" s="427"/>
      <c r="T27" s="427"/>
      <c r="U27" s="427"/>
      <c r="V27" s="427"/>
      <c r="W27" s="427"/>
      <c r="X27" s="427"/>
      <c r="Y27" s="427"/>
      <c r="Z27" s="427"/>
      <c r="AA27" s="427"/>
      <c r="AB27" s="428"/>
      <c r="AD27" s="422"/>
      <c r="AE27" s="423"/>
      <c r="AF27" s="423"/>
      <c r="AG27" s="423"/>
      <c r="AH27" s="423"/>
      <c r="AI27" s="423"/>
      <c r="AJ27" s="423"/>
      <c r="AK27" s="423"/>
      <c r="AL27" s="423"/>
      <c r="AM27" s="423"/>
      <c r="AN27" s="440"/>
      <c r="AO27" s="441"/>
      <c r="AP27" s="441"/>
      <c r="AQ27" s="441"/>
      <c r="AR27" s="441"/>
      <c r="AS27" s="441"/>
      <c r="AT27" s="441"/>
      <c r="AU27" s="441"/>
      <c r="AV27" s="442"/>
    </row>
    <row r="28" spans="4:48" ht="12" customHeight="1" thickBot="1" x14ac:dyDescent="0.3">
      <c r="N28" s="85"/>
      <c r="O28" s="85"/>
      <c r="P28" s="85"/>
      <c r="Q28" s="85"/>
      <c r="R28" s="85"/>
      <c r="S28" s="85"/>
      <c r="T28" s="85"/>
      <c r="U28" s="85"/>
      <c r="V28" s="85"/>
      <c r="W28" s="85"/>
      <c r="X28" s="85"/>
      <c r="Y28" s="85"/>
      <c r="Z28" s="85"/>
      <c r="AA28" s="85"/>
      <c r="AB28" s="85"/>
      <c r="AN28" s="85"/>
      <c r="AO28" s="85"/>
      <c r="AP28" s="85"/>
      <c r="AQ28" s="85"/>
      <c r="AR28" s="85"/>
      <c r="AS28" s="85"/>
      <c r="AT28" s="85"/>
      <c r="AU28" s="85"/>
      <c r="AV28" s="85"/>
    </row>
    <row r="29" spans="4:48" ht="12" customHeight="1" x14ac:dyDescent="0.25">
      <c r="D29" s="420" t="s">
        <v>170</v>
      </c>
      <c r="E29" s="421"/>
      <c r="F29" s="421"/>
      <c r="G29" s="421"/>
      <c r="H29" s="421"/>
      <c r="I29" s="421"/>
      <c r="J29" s="421"/>
      <c r="K29" s="421"/>
      <c r="L29" s="421"/>
      <c r="M29" s="421"/>
      <c r="N29" s="425"/>
      <c r="O29" s="425"/>
      <c r="P29" s="425"/>
      <c r="Q29" s="425"/>
      <c r="R29" s="425"/>
      <c r="S29" s="425"/>
      <c r="T29" s="425"/>
      <c r="U29" s="425"/>
      <c r="V29" s="425"/>
      <c r="W29" s="425"/>
      <c r="X29" s="425"/>
      <c r="Y29" s="425"/>
      <c r="Z29" s="425"/>
      <c r="AA29" s="425"/>
      <c r="AB29" s="426"/>
      <c r="AD29" s="420" t="s">
        <v>174</v>
      </c>
      <c r="AE29" s="421"/>
      <c r="AF29" s="421"/>
      <c r="AG29" s="421"/>
      <c r="AH29" s="421"/>
      <c r="AI29" s="421"/>
      <c r="AJ29" s="421"/>
      <c r="AK29" s="421"/>
      <c r="AL29" s="421"/>
      <c r="AM29" s="421"/>
      <c r="AN29" s="437"/>
      <c r="AO29" s="438"/>
      <c r="AP29" s="438"/>
      <c r="AQ29" s="438"/>
      <c r="AR29" s="438"/>
      <c r="AS29" s="438"/>
      <c r="AT29" s="438"/>
      <c r="AU29" s="438"/>
      <c r="AV29" s="439"/>
    </row>
    <row r="30" spans="4:48" ht="12" customHeight="1" thickBot="1" x14ac:dyDescent="0.3">
      <c r="D30" s="422"/>
      <c r="E30" s="423"/>
      <c r="F30" s="423"/>
      <c r="G30" s="423"/>
      <c r="H30" s="423"/>
      <c r="I30" s="423"/>
      <c r="J30" s="423"/>
      <c r="K30" s="423"/>
      <c r="L30" s="423"/>
      <c r="M30" s="423"/>
      <c r="N30" s="427"/>
      <c r="O30" s="427"/>
      <c r="P30" s="427"/>
      <c r="Q30" s="427"/>
      <c r="R30" s="427"/>
      <c r="S30" s="427"/>
      <c r="T30" s="427"/>
      <c r="U30" s="427"/>
      <c r="V30" s="427"/>
      <c r="W30" s="427"/>
      <c r="X30" s="427"/>
      <c r="Y30" s="427"/>
      <c r="Z30" s="427"/>
      <c r="AA30" s="427"/>
      <c r="AB30" s="428"/>
      <c r="AD30" s="422"/>
      <c r="AE30" s="423"/>
      <c r="AF30" s="423"/>
      <c r="AG30" s="423"/>
      <c r="AH30" s="423"/>
      <c r="AI30" s="423"/>
      <c r="AJ30" s="423"/>
      <c r="AK30" s="423"/>
      <c r="AL30" s="423"/>
      <c r="AM30" s="423"/>
      <c r="AN30" s="440"/>
      <c r="AO30" s="441"/>
      <c r="AP30" s="441"/>
      <c r="AQ30" s="441"/>
      <c r="AR30" s="441"/>
      <c r="AS30" s="441"/>
      <c r="AT30" s="441"/>
      <c r="AU30" s="441"/>
      <c r="AV30" s="442"/>
    </row>
    <row r="31" spans="4:48" ht="12" customHeight="1" thickBot="1" x14ac:dyDescent="0.3">
      <c r="D31" s="73"/>
      <c r="E31" s="73"/>
      <c r="F31" s="73"/>
      <c r="G31" s="73"/>
      <c r="H31" s="73"/>
      <c r="I31" s="73"/>
      <c r="J31" s="73"/>
      <c r="K31" s="73"/>
      <c r="L31" s="73"/>
      <c r="M31" s="73"/>
      <c r="N31" s="86"/>
      <c r="O31" s="86"/>
      <c r="P31" s="86"/>
      <c r="Q31" s="86"/>
      <c r="R31" s="86"/>
      <c r="S31" s="86"/>
      <c r="T31" s="86"/>
      <c r="U31" s="86"/>
      <c r="V31" s="86"/>
      <c r="W31" s="86"/>
      <c r="X31" s="86"/>
      <c r="Y31" s="86"/>
      <c r="Z31" s="86"/>
      <c r="AA31" s="86"/>
      <c r="AB31" s="86"/>
      <c r="AC31" s="73"/>
      <c r="AD31" s="73"/>
      <c r="AE31" s="73"/>
      <c r="AF31" s="73"/>
      <c r="AG31" s="73"/>
      <c r="AH31" s="73"/>
      <c r="AI31" s="73"/>
      <c r="AJ31" s="73"/>
      <c r="AK31" s="73"/>
      <c r="AL31" s="73"/>
      <c r="AM31" s="73"/>
      <c r="AN31" s="86"/>
      <c r="AO31" s="86"/>
      <c r="AP31" s="86"/>
      <c r="AQ31" s="85"/>
      <c r="AR31" s="85"/>
      <c r="AS31" s="85"/>
      <c r="AT31" s="85"/>
      <c r="AU31" s="85"/>
      <c r="AV31" s="85"/>
    </row>
    <row r="32" spans="4:48" ht="12" customHeight="1" x14ac:dyDescent="0.25">
      <c r="D32" s="420" t="s">
        <v>176</v>
      </c>
      <c r="E32" s="421"/>
      <c r="F32" s="421"/>
      <c r="G32" s="421"/>
      <c r="H32" s="421"/>
      <c r="I32" s="421"/>
      <c r="J32" s="421"/>
      <c r="K32" s="421"/>
      <c r="L32" s="421"/>
      <c r="M32" s="421"/>
      <c r="N32" s="436"/>
      <c r="O32" s="425"/>
      <c r="P32" s="425"/>
      <c r="Q32" s="425"/>
      <c r="R32" s="425"/>
      <c r="S32" s="425"/>
      <c r="T32" s="425"/>
      <c r="U32" s="425"/>
      <c r="V32" s="425"/>
      <c r="W32" s="425"/>
      <c r="X32" s="425"/>
      <c r="Y32" s="425"/>
      <c r="Z32" s="425"/>
      <c r="AA32" s="425"/>
      <c r="AB32" s="426"/>
      <c r="AC32" s="73"/>
      <c r="AD32" s="420" t="s">
        <v>175</v>
      </c>
      <c r="AE32" s="421"/>
      <c r="AF32" s="421"/>
      <c r="AG32" s="421"/>
      <c r="AH32" s="421"/>
      <c r="AI32" s="421"/>
      <c r="AJ32" s="421"/>
      <c r="AK32" s="421"/>
      <c r="AL32" s="421"/>
      <c r="AM32" s="421"/>
      <c r="AN32" s="443"/>
      <c r="AO32" s="444"/>
      <c r="AP32" s="444"/>
      <c r="AQ32" s="444"/>
      <c r="AR32" s="444"/>
      <c r="AS32" s="444"/>
      <c r="AT32" s="444"/>
      <c r="AU32" s="444"/>
      <c r="AV32" s="445"/>
    </row>
    <row r="33" spans="1:48" ht="12" customHeight="1" thickBot="1" x14ac:dyDescent="0.3">
      <c r="D33" s="422"/>
      <c r="E33" s="423"/>
      <c r="F33" s="423"/>
      <c r="G33" s="423"/>
      <c r="H33" s="423"/>
      <c r="I33" s="423"/>
      <c r="J33" s="423"/>
      <c r="K33" s="423"/>
      <c r="L33" s="423"/>
      <c r="M33" s="423"/>
      <c r="N33" s="427"/>
      <c r="O33" s="427"/>
      <c r="P33" s="427"/>
      <c r="Q33" s="427"/>
      <c r="R33" s="427"/>
      <c r="S33" s="427"/>
      <c r="T33" s="427"/>
      <c r="U33" s="427"/>
      <c r="V33" s="427"/>
      <c r="W33" s="427"/>
      <c r="X33" s="427"/>
      <c r="Y33" s="427"/>
      <c r="Z33" s="427"/>
      <c r="AA33" s="427"/>
      <c r="AB33" s="428"/>
      <c r="AC33" s="73"/>
      <c r="AD33" s="422"/>
      <c r="AE33" s="423"/>
      <c r="AF33" s="423"/>
      <c r="AG33" s="423"/>
      <c r="AH33" s="423"/>
      <c r="AI33" s="423"/>
      <c r="AJ33" s="423"/>
      <c r="AK33" s="423"/>
      <c r="AL33" s="423"/>
      <c r="AM33" s="423"/>
      <c r="AN33" s="446"/>
      <c r="AO33" s="447"/>
      <c r="AP33" s="447"/>
      <c r="AQ33" s="447"/>
      <c r="AR33" s="447"/>
      <c r="AS33" s="447"/>
      <c r="AT33" s="447"/>
      <c r="AU33" s="447"/>
      <c r="AV33" s="448"/>
    </row>
    <row r="34" spans="1:48" ht="12" customHeight="1" thickBot="1" x14ac:dyDescent="0.3">
      <c r="N34" s="85"/>
      <c r="O34" s="85"/>
      <c r="P34" s="85"/>
      <c r="Q34" s="85"/>
      <c r="R34" s="85"/>
      <c r="S34" s="85"/>
      <c r="T34" s="85"/>
      <c r="U34" s="85"/>
      <c r="V34" s="85"/>
      <c r="W34" s="85"/>
      <c r="X34" s="85"/>
      <c r="Y34" s="85"/>
      <c r="Z34" s="85"/>
      <c r="AA34" s="85"/>
      <c r="AB34" s="85"/>
      <c r="AN34" s="85"/>
      <c r="AO34" s="85"/>
      <c r="AP34" s="85"/>
      <c r="AQ34" s="85"/>
      <c r="AR34" s="85"/>
      <c r="AS34" s="85"/>
      <c r="AT34" s="85"/>
      <c r="AU34" s="85"/>
      <c r="AV34" s="85"/>
    </row>
    <row r="35" spans="1:48" ht="12" customHeight="1" x14ac:dyDescent="0.25">
      <c r="D35" s="420" t="s">
        <v>43</v>
      </c>
      <c r="E35" s="421"/>
      <c r="F35" s="421"/>
      <c r="G35" s="421"/>
      <c r="H35" s="421"/>
      <c r="I35" s="421"/>
      <c r="J35" s="421"/>
      <c r="K35" s="421"/>
      <c r="L35" s="421"/>
      <c r="M35" s="421"/>
      <c r="N35" s="425"/>
      <c r="O35" s="425"/>
      <c r="P35" s="425"/>
      <c r="Q35" s="425"/>
      <c r="R35" s="425"/>
      <c r="S35" s="425"/>
      <c r="T35" s="425"/>
      <c r="U35" s="425"/>
      <c r="V35" s="425"/>
      <c r="W35" s="425"/>
      <c r="X35" s="425"/>
      <c r="Y35" s="425"/>
      <c r="Z35" s="425"/>
      <c r="AA35" s="425"/>
      <c r="AB35" s="426"/>
      <c r="AD35" s="420" t="s">
        <v>255</v>
      </c>
      <c r="AE35" s="421"/>
      <c r="AF35" s="421"/>
      <c r="AG35" s="421"/>
      <c r="AH35" s="421"/>
      <c r="AI35" s="421"/>
      <c r="AJ35" s="421"/>
      <c r="AK35" s="421"/>
      <c r="AL35" s="421"/>
      <c r="AM35" s="421"/>
      <c r="AN35" s="430"/>
      <c r="AO35" s="431"/>
      <c r="AP35" s="431"/>
      <c r="AQ35" s="431"/>
      <c r="AR35" s="431"/>
      <c r="AS35" s="431"/>
      <c r="AT35" s="431"/>
      <c r="AU35" s="431"/>
      <c r="AV35" s="432"/>
    </row>
    <row r="36" spans="1:48" ht="12" customHeight="1" thickBot="1" x14ac:dyDescent="0.3">
      <c r="D36" s="422"/>
      <c r="E36" s="423"/>
      <c r="F36" s="423"/>
      <c r="G36" s="423"/>
      <c r="H36" s="423"/>
      <c r="I36" s="423"/>
      <c r="J36" s="423"/>
      <c r="K36" s="423"/>
      <c r="L36" s="423"/>
      <c r="M36" s="423"/>
      <c r="N36" s="427"/>
      <c r="O36" s="427"/>
      <c r="P36" s="427"/>
      <c r="Q36" s="427"/>
      <c r="R36" s="427"/>
      <c r="S36" s="427"/>
      <c r="T36" s="427"/>
      <c r="U36" s="427"/>
      <c r="V36" s="427"/>
      <c r="W36" s="427"/>
      <c r="X36" s="427"/>
      <c r="Y36" s="427"/>
      <c r="Z36" s="427"/>
      <c r="AA36" s="427"/>
      <c r="AB36" s="428"/>
      <c r="AD36" s="422"/>
      <c r="AE36" s="423"/>
      <c r="AF36" s="423"/>
      <c r="AG36" s="423"/>
      <c r="AH36" s="423"/>
      <c r="AI36" s="423"/>
      <c r="AJ36" s="423"/>
      <c r="AK36" s="423"/>
      <c r="AL36" s="423"/>
      <c r="AM36" s="423"/>
      <c r="AN36" s="433"/>
      <c r="AO36" s="434"/>
      <c r="AP36" s="434"/>
      <c r="AQ36" s="434"/>
      <c r="AR36" s="434"/>
      <c r="AS36" s="434"/>
      <c r="AT36" s="434"/>
      <c r="AU36" s="434"/>
      <c r="AV36" s="435"/>
    </row>
    <row r="37" spans="1:48" ht="12" customHeight="1" thickBot="1" x14ac:dyDescent="0.3">
      <c r="N37" s="85"/>
      <c r="O37" s="85"/>
      <c r="P37" s="85"/>
      <c r="Q37" s="85"/>
      <c r="R37" s="85"/>
      <c r="S37" s="85"/>
      <c r="T37" s="85"/>
      <c r="U37" s="85"/>
      <c r="V37" s="85"/>
      <c r="W37" s="85"/>
      <c r="X37" s="85"/>
      <c r="Y37" s="85"/>
      <c r="Z37" s="85"/>
      <c r="AA37" s="85"/>
      <c r="AB37" s="85"/>
    </row>
    <row r="38" spans="1:48" ht="12" customHeight="1" x14ac:dyDescent="0.25">
      <c r="D38" s="420" t="s">
        <v>172</v>
      </c>
      <c r="E38" s="421"/>
      <c r="F38" s="421"/>
      <c r="G38" s="421"/>
      <c r="H38" s="421"/>
      <c r="I38" s="421"/>
      <c r="J38" s="421"/>
      <c r="K38" s="421"/>
      <c r="L38" s="421"/>
      <c r="M38" s="421"/>
      <c r="N38" s="430"/>
      <c r="O38" s="431"/>
      <c r="P38" s="431"/>
      <c r="Q38" s="431"/>
      <c r="R38" s="431"/>
      <c r="S38" s="431"/>
      <c r="T38" s="431"/>
      <c r="U38" s="431"/>
      <c r="V38" s="431"/>
      <c r="W38" s="431"/>
      <c r="X38" s="431"/>
      <c r="Y38" s="431"/>
      <c r="Z38" s="431"/>
      <c r="AA38" s="431"/>
      <c r="AB38" s="432"/>
    </row>
    <row r="39" spans="1:48" ht="12" customHeight="1" thickBot="1" x14ac:dyDescent="0.3">
      <c r="D39" s="422"/>
      <c r="E39" s="423"/>
      <c r="F39" s="423"/>
      <c r="G39" s="423"/>
      <c r="H39" s="423"/>
      <c r="I39" s="423"/>
      <c r="J39" s="423"/>
      <c r="K39" s="423"/>
      <c r="L39" s="423"/>
      <c r="M39" s="423"/>
      <c r="N39" s="433"/>
      <c r="O39" s="434"/>
      <c r="P39" s="434"/>
      <c r="Q39" s="434"/>
      <c r="R39" s="434"/>
      <c r="S39" s="434"/>
      <c r="T39" s="434"/>
      <c r="U39" s="434"/>
      <c r="V39" s="434"/>
      <c r="W39" s="434"/>
      <c r="X39" s="434"/>
      <c r="Y39" s="434"/>
      <c r="Z39" s="434"/>
      <c r="AA39" s="434"/>
      <c r="AB39" s="435"/>
    </row>
    <row r="42" spans="1:48" ht="12" customHeight="1" thickBot="1" x14ac:dyDescent="0.3">
      <c r="A42" s="429" t="s">
        <v>171</v>
      </c>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row>
    <row r="43" spans="1:48" ht="12" customHeight="1" thickTop="1" x14ac:dyDescent="0.25">
      <c r="A43" s="400"/>
      <c r="B43" s="400"/>
      <c r="C43" s="400"/>
      <c r="D43" s="401">
        <f>D1</f>
        <v>0</v>
      </c>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49" t="s">
        <v>237</v>
      </c>
      <c r="AO43" s="450"/>
      <c r="AP43" s="450"/>
      <c r="AQ43" s="450"/>
      <c r="AR43" s="450"/>
      <c r="AS43" s="450"/>
      <c r="AT43" s="450"/>
      <c r="AU43" s="450"/>
      <c r="AV43" s="451"/>
    </row>
    <row r="44" spans="1:48" ht="12" customHeight="1" x14ac:dyDescent="0.25">
      <c r="A44" s="400"/>
      <c r="B44" s="400"/>
      <c r="C44" s="400"/>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52"/>
      <c r="AO44" s="453"/>
      <c r="AP44" s="453"/>
      <c r="AQ44" s="453"/>
      <c r="AR44" s="453"/>
      <c r="AS44" s="453"/>
      <c r="AT44" s="453"/>
      <c r="AU44" s="453"/>
      <c r="AV44" s="454"/>
    </row>
    <row r="45" spans="1:48" ht="12" customHeight="1" thickBot="1" x14ac:dyDescent="0.3">
      <c r="A45" s="400"/>
      <c r="B45" s="400"/>
      <c r="C45" s="400"/>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55"/>
      <c r="AO45" s="456"/>
      <c r="AP45" s="456"/>
      <c r="AQ45" s="456"/>
      <c r="AR45" s="456"/>
      <c r="AS45" s="456"/>
      <c r="AT45" s="456"/>
      <c r="AU45" s="456"/>
      <c r="AV45" s="457"/>
    </row>
    <row r="46" spans="1:48" ht="12" customHeight="1" thickTop="1" x14ac:dyDescent="0.25">
      <c r="D46" s="401" t="s">
        <v>59</v>
      </c>
      <c r="E46" s="401"/>
      <c r="F46" s="401"/>
      <c r="G46" s="401"/>
      <c r="H46" s="401"/>
      <c r="I46" s="401"/>
      <c r="J46" s="401"/>
      <c r="Q46" s="71"/>
      <c r="R46" s="71"/>
      <c r="S46" s="71"/>
      <c r="T46" s="71"/>
      <c r="U46" s="71"/>
      <c r="V46" s="71"/>
      <c r="W46" s="72"/>
      <c r="X46" s="72"/>
      <c r="Y46" s="72"/>
      <c r="Z46" s="72"/>
      <c r="AA46" s="72"/>
    </row>
    <row r="47" spans="1:48" ht="12" customHeight="1" thickBot="1" x14ac:dyDescent="0.3">
      <c r="D47" s="401"/>
      <c r="E47" s="401"/>
      <c r="F47" s="401"/>
      <c r="G47" s="401"/>
      <c r="H47" s="401"/>
      <c r="I47" s="401"/>
      <c r="J47" s="401"/>
    </row>
    <row r="48" spans="1:48" ht="12" customHeight="1" x14ac:dyDescent="0.25">
      <c r="D48" s="420" t="s">
        <v>177</v>
      </c>
      <c r="E48" s="421"/>
      <c r="F48" s="421"/>
      <c r="G48" s="421"/>
      <c r="H48" s="421"/>
      <c r="I48" s="421"/>
      <c r="J48" s="421"/>
      <c r="K48" s="421"/>
      <c r="L48" s="421"/>
      <c r="M48" s="421"/>
      <c r="N48" s="425"/>
      <c r="O48" s="425"/>
      <c r="P48" s="425"/>
      <c r="Q48" s="425"/>
      <c r="R48" s="425"/>
      <c r="S48" s="425"/>
      <c r="T48" s="425"/>
      <c r="U48" s="425"/>
      <c r="V48" s="425"/>
      <c r="W48" s="425"/>
      <c r="X48" s="425"/>
      <c r="Y48" s="425"/>
      <c r="Z48" s="425"/>
      <c r="AA48" s="425"/>
      <c r="AB48" s="426"/>
      <c r="AD48" s="420" t="s">
        <v>178</v>
      </c>
      <c r="AE48" s="421"/>
      <c r="AF48" s="421"/>
      <c r="AG48" s="421"/>
      <c r="AH48" s="421"/>
      <c r="AI48" s="421"/>
      <c r="AJ48" s="421"/>
      <c r="AK48" s="421"/>
      <c r="AL48" s="421"/>
      <c r="AM48" s="421"/>
      <c r="AN48" s="437"/>
      <c r="AO48" s="438"/>
      <c r="AP48" s="438"/>
      <c r="AQ48" s="438"/>
      <c r="AR48" s="438"/>
      <c r="AS48" s="438"/>
      <c r="AT48" s="438"/>
      <c r="AU48" s="438"/>
      <c r="AV48" s="439"/>
    </row>
    <row r="49" spans="4:48" ht="12" customHeight="1" thickBot="1" x14ac:dyDescent="0.3">
      <c r="D49" s="422"/>
      <c r="E49" s="423"/>
      <c r="F49" s="423"/>
      <c r="G49" s="423"/>
      <c r="H49" s="423"/>
      <c r="I49" s="423"/>
      <c r="J49" s="423"/>
      <c r="K49" s="423"/>
      <c r="L49" s="423"/>
      <c r="M49" s="423"/>
      <c r="N49" s="427"/>
      <c r="O49" s="427"/>
      <c r="P49" s="427"/>
      <c r="Q49" s="427"/>
      <c r="R49" s="427"/>
      <c r="S49" s="427"/>
      <c r="T49" s="427"/>
      <c r="U49" s="427"/>
      <c r="V49" s="427"/>
      <c r="W49" s="427"/>
      <c r="X49" s="427"/>
      <c r="Y49" s="427"/>
      <c r="Z49" s="427"/>
      <c r="AA49" s="427"/>
      <c r="AB49" s="428"/>
      <c r="AD49" s="422"/>
      <c r="AE49" s="423"/>
      <c r="AF49" s="423"/>
      <c r="AG49" s="423"/>
      <c r="AH49" s="423"/>
      <c r="AI49" s="423"/>
      <c r="AJ49" s="423"/>
      <c r="AK49" s="423"/>
      <c r="AL49" s="423"/>
      <c r="AM49" s="423"/>
      <c r="AN49" s="440"/>
      <c r="AO49" s="441"/>
      <c r="AP49" s="441"/>
      <c r="AQ49" s="441"/>
      <c r="AR49" s="441"/>
      <c r="AS49" s="441"/>
      <c r="AT49" s="441"/>
      <c r="AU49" s="441"/>
      <c r="AV49" s="442"/>
    </row>
    <row r="50" spans="4:48" ht="12" customHeight="1" thickBot="1" x14ac:dyDescent="0.3">
      <c r="N50" s="85"/>
      <c r="O50" s="85"/>
      <c r="P50" s="85"/>
      <c r="Q50" s="85"/>
      <c r="R50" s="85"/>
      <c r="S50" s="85"/>
      <c r="T50" s="85"/>
      <c r="U50" s="85"/>
      <c r="V50" s="85"/>
      <c r="W50" s="85"/>
      <c r="X50" s="85"/>
      <c r="Y50" s="85"/>
      <c r="Z50" s="85"/>
      <c r="AA50" s="85"/>
      <c r="AB50" s="85"/>
      <c r="AN50" s="85"/>
      <c r="AO50" s="85"/>
      <c r="AP50" s="85"/>
      <c r="AQ50" s="85"/>
      <c r="AR50" s="85"/>
      <c r="AS50" s="85"/>
      <c r="AT50" s="85"/>
      <c r="AU50" s="85"/>
      <c r="AV50" s="85"/>
    </row>
    <row r="51" spans="4:48" ht="12" customHeight="1" x14ac:dyDescent="0.25">
      <c r="D51" s="420" t="s">
        <v>179</v>
      </c>
      <c r="E51" s="421"/>
      <c r="F51" s="421"/>
      <c r="G51" s="421"/>
      <c r="H51" s="421"/>
      <c r="I51" s="421"/>
      <c r="J51" s="421"/>
      <c r="K51" s="421"/>
      <c r="L51" s="421"/>
      <c r="M51" s="421"/>
      <c r="N51" s="425"/>
      <c r="O51" s="425"/>
      <c r="P51" s="425"/>
      <c r="Q51" s="425"/>
      <c r="R51" s="425"/>
      <c r="S51" s="425"/>
      <c r="T51" s="425"/>
      <c r="U51" s="425"/>
      <c r="V51" s="425"/>
      <c r="W51" s="425"/>
      <c r="X51" s="425"/>
      <c r="Y51" s="425"/>
      <c r="Z51" s="425"/>
      <c r="AA51" s="425"/>
      <c r="AB51" s="426"/>
      <c r="AD51" s="420" t="s">
        <v>175</v>
      </c>
      <c r="AE51" s="421"/>
      <c r="AF51" s="421"/>
      <c r="AG51" s="421"/>
      <c r="AH51" s="421"/>
      <c r="AI51" s="421"/>
      <c r="AJ51" s="421"/>
      <c r="AK51" s="421"/>
      <c r="AL51" s="421"/>
      <c r="AM51" s="421"/>
      <c r="AN51" s="443"/>
      <c r="AO51" s="444"/>
      <c r="AP51" s="444"/>
      <c r="AQ51" s="444"/>
      <c r="AR51" s="444"/>
      <c r="AS51" s="444"/>
      <c r="AT51" s="444"/>
      <c r="AU51" s="444"/>
      <c r="AV51" s="445"/>
    </row>
    <row r="52" spans="4:48" ht="12" customHeight="1" thickBot="1" x14ac:dyDescent="0.3">
      <c r="D52" s="422"/>
      <c r="E52" s="423"/>
      <c r="F52" s="423"/>
      <c r="G52" s="423"/>
      <c r="H52" s="423"/>
      <c r="I52" s="423"/>
      <c r="J52" s="423"/>
      <c r="K52" s="423"/>
      <c r="L52" s="423"/>
      <c r="M52" s="423"/>
      <c r="N52" s="427"/>
      <c r="O52" s="427"/>
      <c r="P52" s="427"/>
      <c r="Q52" s="427"/>
      <c r="R52" s="427"/>
      <c r="S52" s="427"/>
      <c r="T52" s="427"/>
      <c r="U52" s="427"/>
      <c r="V52" s="427"/>
      <c r="W52" s="427"/>
      <c r="X52" s="427"/>
      <c r="Y52" s="427"/>
      <c r="Z52" s="427"/>
      <c r="AA52" s="427"/>
      <c r="AB52" s="428"/>
      <c r="AD52" s="422"/>
      <c r="AE52" s="423"/>
      <c r="AF52" s="423"/>
      <c r="AG52" s="423"/>
      <c r="AH52" s="423"/>
      <c r="AI52" s="423"/>
      <c r="AJ52" s="423"/>
      <c r="AK52" s="423"/>
      <c r="AL52" s="423"/>
      <c r="AM52" s="423"/>
      <c r="AN52" s="446"/>
      <c r="AO52" s="447"/>
      <c r="AP52" s="447"/>
      <c r="AQ52" s="447"/>
      <c r="AR52" s="447"/>
      <c r="AS52" s="447"/>
      <c r="AT52" s="447"/>
      <c r="AU52" s="447"/>
      <c r="AV52" s="448"/>
    </row>
    <row r="53" spans="4:48" ht="12" customHeight="1" thickBot="1" x14ac:dyDescent="0.3">
      <c r="N53" s="85"/>
      <c r="O53" s="85"/>
      <c r="P53" s="85"/>
      <c r="Q53" s="85"/>
      <c r="R53" s="85"/>
      <c r="S53" s="85"/>
      <c r="T53" s="85"/>
      <c r="U53" s="85"/>
      <c r="V53" s="85"/>
      <c r="W53" s="85"/>
      <c r="X53" s="85"/>
      <c r="Y53" s="85"/>
      <c r="Z53" s="85"/>
      <c r="AA53" s="85"/>
      <c r="AB53" s="85"/>
      <c r="AN53" s="85"/>
      <c r="AO53" s="85"/>
      <c r="AP53" s="85"/>
      <c r="AQ53" s="85"/>
      <c r="AR53" s="85"/>
      <c r="AS53" s="85"/>
      <c r="AT53" s="85"/>
      <c r="AU53" s="85"/>
      <c r="AV53" s="85"/>
    </row>
    <row r="54" spans="4:48" ht="12" customHeight="1" x14ac:dyDescent="0.25">
      <c r="D54" s="420" t="s">
        <v>176</v>
      </c>
      <c r="E54" s="421"/>
      <c r="F54" s="421"/>
      <c r="G54" s="421"/>
      <c r="H54" s="421"/>
      <c r="I54" s="421"/>
      <c r="J54" s="421"/>
      <c r="K54" s="421"/>
      <c r="L54" s="421"/>
      <c r="M54" s="421"/>
      <c r="N54" s="436"/>
      <c r="O54" s="425"/>
      <c r="P54" s="425"/>
      <c r="Q54" s="425"/>
      <c r="R54" s="425"/>
      <c r="S54" s="425"/>
      <c r="T54" s="425"/>
      <c r="U54" s="425"/>
      <c r="V54" s="425"/>
      <c r="W54" s="425"/>
      <c r="X54" s="425"/>
      <c r="Y54" s="425"/>
      <c r="Z54" s="425"/>
      <c r="AA54" s="425"/>
      <c r="AB54" s="426"/>
      <c r="AN54" s="85"/>
      <c r="AO54" s="85"/>
      <c r="AP54" s="85"/>
      <c r="AQ54" s="85"/>
      <c r="AR54" s="85"/>
      <c r="AS54" s="85"/>
      <c r="AT54" s="85"/>
      <c r="AU54" s="85"/>
      <c r="AV54" s="85"/>
    </row>
    <row r="55" spans="4:48" ht="12" customHeight="1" thickBot="1" x14ac:dyDescent="0.3">
      <c r="D55" s="422"/>
      <c r="E55" s="423"/>
      <c r="F55" s="423"/>
      <c r="G55" s="423"/>
      <c r="H55" s="423"/>
      <c r="I55" s="423"/>
      <c r="J55" s="423"/>
      <c r="K55" s="423"/>
      <c r="L55" s="423"/>
      <c r="M55" s="423"/>
      <c r="N55" s="427"/>
      <c r="O55" s="427"/>
      <c r="P55" s="427"/>
      <c r="Q55" s="427"/>
      <c r="R55" s="427"/>
      <c r="S55" s="427"/>
      <c r="T55" s="427"/>
      <c r="U55" s="427"/>
      <c r="V55" s="427"/>
      <c r="W55" s="427"/>
      <c r="X55" s="427"/>
      <c r="Y55" s="427"/>
      <c r="Z55" s="427"/>
      <c r="AA55" s="427"/>
      <c r="AB55" s="428"/>
      <c r="AN55" s="85"/>
      <c r="AO55" s="85"/>
      <c r="AP55" s="85"/>
      <c r="AQ55" s="85"/>
      <c r="AR55" s="85"/>
      <c r="AS55" s="85"/>
      <c r="AT55" s="85"/>
      <c r="AU55" s="85"/>
      <c r="AV55" s="85"/>
    </row>
    <row r="56" spans="4:48" ht="12" customHeight="1" x14ac:dyDescent="0.25">
      <c r="AN56" s="85"/>
      <c r="AO56" s="85"/>
      <c r="AP56" s="85"/>
      <c r="AQ56" s="85"/>
      <c r="AR56" s="85"/>
      <c r="AS56" s="85"/>
      <c r="AT56" s="85"/>
      <c r="AU56" s="85"/>
      <c r="AV56" s="85"/>
    </row>
    <row r="57" spans="4:48" ht="12" customHeight="1" x14ac:dyDescent="0.25">
      <c r="D57" s="402" t="s">
        <v>60</v>
      </c>
      <c r="E57" s="402"/>
      <c r="F57" s="402"/>
      <c r="G57" s="402"/>
      <c r="H57" s="402"/>
      <c r="I57" s="402"/>
      <c r="J57" s="402"/>
      <c r="K57" s="402"/>
      <c r="L57" s="402"/>
      <c r="Q57" s="71"/>
      <c r="R57" s="71"/>
      <c r="S57" s="71"/>
      <c r="T57" s="71"/>
      <c r="U57" s="71"/>
      <c r="V57" s="71"/>
      <c r="W57" s="72"/>
      <c r="X57" s="72"/>
      <c r="Y57" s="72"/>
      <c r="Z57" s="72"/>
      <c r="AA57" s="72"/>
      <c r="AN57" s="85"/>
      <c r="AO57" s="85"/>
      <c r="AP57" s="85"/>
      <c r="AQ57" s="85"/>
      <c r="AR57" s="85"/>
      <c r="AS57" s="85"/>
      <c r="AT57" s="85"/>
      <c r="AU57" s="85"/>
      <c r="AV57" s="85"/>
    </row>
    <row r="58" spans="4:48" ht="12" customHeight="1" thickBot="1" x14ac:dyDescent="0.3">
      <c r="D58" s="424"/>
      <c r="E58" s="424"/>
      <c r="F58" s="424"/>
      <c r="G58" s="424"/>
      <c r="H58" s="424"/>
      <c r="I58" s="424"/>
      <c r="J58" s="424"/>
      <c r="K58" s="424"/>
      <c r="L58" s="424"/>
      <c r="AN58" s="85"/>
      <c r="AO58" s="85"/>
      <c r="AP58" s="85"/>
      <c r="AQ58" s="85"/>
      <c r="AR58" s="85"/>
      <c r="AS58" s="85"/>
      <c r="AT58" s="85"/>
      <c r="AU58" s="85"/>
      <c r="AV58" s="85"/>
    </row>
    <row r="59" spans="4:48" ht="12" customHeight="1" x14ac:dyDescent="0.25">
      <c r="D59" s="420" t="s">
        <v>177</v>
      </c>
      <c r="E59" s="421"/>
      <c r="F59" s="421"/>
      <c r="G59" s="421"/>
      <c r="H59" s="421"/>
      <c r="I59" s="421"/>
      <c r="J59" s="421"/>
      <c r="K59" s="421"/>
      <c r="L59" s="421"/>
      <c r="M59" s="421"/>
      <c r="N59" s="425"/>
      <c r="O59" s="425"/>
      <c r="P59" s="425"/>
      <c r="Q59" s="425"/>
      <c r="R59" s="425"/>
      <c r="S59" s="425"/>
      <c r="T59" s="425"/>
      <c r="U59" s="425"/>
      <c r="V59" s="425"/>
      <c r="W59" s="425"/>
      <c r="X59" s="425"/>
      <c r="Y59" s="425"/>
      <c r="Z59" s="425"/>
      <c r="AA59" s="425"/>
      <c r="AB59" s="426"/>
      <c r="AD59" s="420" t="s">
        <v>178</v>
      </c>
      <c r="AE59" s="421"/>
      <c r="AF59" s="421"/>
      <c r="AG59" s="421"/>
      <c r="AH59" s="421"/>
      <c r="AI59" s="421"/>
      <c r="AJ59" s="421"/>
      <c r="AK59" s="421"/>
      <c r="AL59" s="421"/>
      <c r="AM59" s="421"/>
      <c r="AN59" s="437"/>
      <c r="AO59" s="438"/>
      <c r="AP59" s="438"/>
      <c r="AQ59" s="438"/>
      <c r="AR59" s="438"/>
      <c r="AS59" s="438"/>
      <c r="AT59" s="438"/>
      <c r="AU59" s="438"/>
      <c r="AV59" s="439"/>
    </row>
    <row r="60" spans="4:48" ht="12" customHeight="1" thickBot="1" x14ac:dyDescent="0.3">
      <c r="D60" s="422"/>
      <c r="E60" s="423"/>
      <c r="F60" s="423"/>
      <c r="G60" s="423"/>
      <c r="H60" s="423"/>
      <c r="I60" s="423"/>
      <c r="J60" s="423"/>
      <c r="K60" s="423"/>
      <c r="L60" s="423"/>
      <c r="M60" s="423"/>
      <c r="N60" s="427"/>
      <c r="O60" s="427"/>
      <c r="P60" s="427"/>
      <c r="Q60" s="427"/>
      <c r="R60" s="427"/>
      <c r="S60" s="427"/>
      <c r="T60" s="427"/>
      <c r="U60" s="427"/>
      <c r="V60" s="427"/>
      <c r="W60" s="427"/>
      <c r="X60" s="427"/>
      <c r="Y60" s="427"/>
      <c r="Z60" s="427"/>
      <c r="AA60" s="427"/>
      <c r="AB60" s="428"/>
      <c r="AD60" s="422"/>
      <c r="AE60" s="423"/>
      <c r="AF60" s="423"/>
      <c r="AG60" s="423"/>
      <c r="AH60" s="423"/>
      <c r="AI60" s="423"/>
      <c r="AJ60" s="423"/>
      <c r="AK60" s="423"/>
      <c r="AL60" s="423"/>
      <c r="AM60" s="423"/>
      <c r="AN60" s="440"/>
      <c r="AO60" s="441"/>
      <c r="AP60" s="441"/>
      <c r="AQ60" s="441"/>
      <c r="AR60" s="441"/>
      <c r="AS60" s="441"/>
      <c r="AT60" s="441"/>
      <c r="AU60" s="441"/>
      <c r="AV60" s="442"/>
    </row>
    <row r="61" spans="4:48" ht="12" customHeight="1" thickBot="1" x14ac:dyDescent="0.3">
      <c r="N61" s="85"/>
      <c r="O61" s="85"/>
      <c r="P61" s="85"/>
      <c r="Q61" s="85"/>
      <c r="R61" s="85"/>
      <c r="S61" s="85"/>
      <c r="T61" s="85"/>
      <c r="U61" s="85"/>
      <c r="V61" s="85"/>
      <c r="W61" s="85"/>
      <c r="X61" s="85"/>
      <c r="Y61" s="85"/>
      <c r="Z61" s="85"/>
      <c r="AA61" s="85"/>
      <c r="AB61" s="85"/>
      <c r="AN61" s="85"/>
      <c r="AO61" s="85"/>
      <c r="AP61" s="85"/>
      <c r="AQ61" s="85"/>
      <c r="AR61" s="85"/>
      <c r="AS61" s="85"/>
      <c r="AT61" s="85"/>
      <c r="AU61" s="85"/>
      <c r="AV61" s="85"/>
    </row>
    <row r="62" spans="4:48" ht="12" customHeight="1" x14ac:dyDescent="0.25">
      <c r="D62" s="420" t="s">
        <v>179</v>
      </c>
      <c r="E62" s="421"/>
      <c r="F62" s="421"/>
      <c r="G62" s="421"/>
      <c r="H62" s="421"/>
      <c r="I62" s="421"/>
      <c r="J62" s="421"/>
      <c r="K62" s="421"/>
      <c r="L62" s="421"/>
      <c r="M62" s="421"/>
      <c r="N62" s="425"/>
      <c r="O62" s="425"/>
      <c r="P62" s="425"/>
      <c r="Q62" s="425"/>
      <c r="R62" s="425"/>
      <c r="S62" s="425"/>
      <c r="T62" s="425"/>
      <c r="U62" s="425"/>
      <c r="V62" s="425"/>
      <c r="W62" s="425"/>
      <c r="X62" s="425"/>
      <c r="Y62" s="425"/>
      <c r="Z62" s="425"/>
      <c r="AA62" s="425"/>
      <c r="AB62" s="426"/>
      <c r="AD62" s="420" t="s">
        <v>175</v>
      </c>
      <c r="AE62" s="421"/>
      <c r="AF62" s="421"/>
      <c r="AG62" s="421"/>
      <c r="AH62" s="421"/>
      <c r="AI62" s="421"/>
      <c r="AJ62" s="421"/>
      <c r="AK62" s="421"/>
      <c r="AL62" s="421"/>
      <c r="AM62" s="421"/>
      <c r="AN62" s="443"/>
      <c r="AO62" s="444"/>
      <c r="AP62" s="444"/>
      <c r="AQ62" s="444"/>
      <c r="AR62" s="444"/>
      <c r="AS62" s="444"/>
      <c r="AT62" s="444"/>
      <c r="AU62" s="444"/>
      <c r="AV62" s="445"/>
    </row>
    <row r="63" spans="4:48" ht="12" customHeight="1" thickBot="1" x14ac:dyDescent="0.3">
      <c r="D63" s="422"/>
      <c r="E63" s="423"/>
      <c r="F63" s="423"/>
      <c r="G63" s="423"/>
      <c r="H63" s="423"/>
      <c r="I63" s="423"/>
      <c r="J63" s="423"/>
      <c r="K63" s="423"/>
      <c r="L63" s="423"/>
      <c r="M63" s="423"/>
      <c r="N63" s="427"/>
      <c r="O63" s="427"/>
      <c r="P63" s="427"/>
      <c r="Q63" s="427"/>
      <c r="R63" s="427"/>
      <c r="S63" s="427"/>
      <c r="T63" s="427"/>
      <c r="U63" s="427"/>
      <c r="V63" s="427"/>
      <c r="W63" s="427"/>
      <c r="X63" s="427"/>
      <c r="Y63" s="427"/>
      <c r="Z63" s="427"/>
      <c r="AA63" s="427"/>
      <c r="AB63" s="428"/>
      <c r="AD63" s="422"/>
      <c r="AE63" s="423"/>
      <c r="AF63" s="423"/>
      <c r="AG63" s="423"/>
      <c r="AH63" s="423"/>
      <c r="AI63" s="423"/>
      <c r="AJ63" s="423"/>
      <c r="AK63" s="423"/>
      <c r="AL63" s="423"/>
      <c r="AM63" s="423"/>
      <c r="AN63" s="446"/>
      <c r="AO63" s="447"/>
      <c r="AP63" s="447"/>
      <c r="AQ63" s="447"/>
      <c r="AR63" s="447"/>
      <c r="AS63" s="447"/>
      <c r="AT63" s="447"/>
      <c r="AU63" s="447"/>
      <c r="AV63" s="448"/>
    </row>
    <row r="64" spans="4:48" ht="12" customHeight="1" thickBot="1" x14ac:dyDescent="0.3">
      <c r="N64" s="85"/>
      <c r="O64" s="85"/>
      <c r="P64" s="85"/>
      <c r="Q64" s="85"/>
      <c r="R64" s="85"/>
      <c r="S64" s="85"/>
      <c r="T64" s="85"/>
      <c r="U64" s="85"/>
      <c r="V64" s="85"/>
      <c r="W64" s="85"/>
      <c r="X64" s="85"/>
      <c r="Y64" s="85"/>
      <c r="Z64" s="85"/>
      <c r="AA64" s="85"/>
      <c r="AB64" s="85"/>
    </row>
    <row r="65" spans="4:61" ht="12" customHeight="1" x14ac:dyDescent="0.25">
      <c r="D65" s="420" t="s">
        <v>176</v>
      </c>
      <c r="E65" s="421"/>
      <c r="F65" s="421"/>
      <c r="G65" s="421"/>
      <c r="H65" s="421"/>
      <c r="I65" s="421"/>
      <c r="J65" s="421"/>
      <c r="K65" s="421"/>
      <c r="L65" s="421"/>
      <c r="M65" s="421"/>
      <c r="N65" s="436"/>
      <c r="O65" s="425"/>
      <c r="P65" s="425"/>
      <c r="Q65" s="425"/>
      <c r="R65" s="425"/>
      <c r="S65" s="425"/>
      <c r="T65" s="425"/>
      <c r="U65" s="425"/>
      <c r="V65" s="425"/>
      <c r="W65" s="425"/>
      <c r="X65" s="425"/>
      <c r="Y65" s="425"/>
      <c r="Z65" s="425"/>
      <c r="AA65" s="425"/>
      <c r="AB65" s="426"/>
    </row>
    <row r="66" spans="4:61" ht="12" customHeight="1" thickBot="1" x14ac:dyDescent="0.3">
      <c r="D66" s="422"/>
      <c r="E66" s="423"/>
      <c r="F66" s="423"/>
      <c r="G66" s="423"/>
      <c r="H66" s="423"/>
      <c r="I66" s="423"/>
      <c r="J66" s="423"/>
      <c r="K66" s="423"/>
      <c r="L66" s="423"/>
      <c r="M66" s="423"/>
      <c r="N66" s="427"/>
      <c r="O66" s="427"/>
      <c r="P66" s="427"/>
      <c r="Q66" s="427"/>
      <c r="R66" s="427"/>
      <c r="S66" s="427"/>
      <c r="T66" s="427"/>
      <c r="U66" s="427"/>
      <c r="V66" s="427"/>
      <c r="W66" s="427"/>
      <c r="X66" s="427"/>
      <c r="Y66" s="427"/>
      <c r="Z66" s="427"/>
      <c r="AA66" s="427"/>
      <c r="AB66" s="428"/>
    </row>
    <row r="68" spans="4:61" ht="12" customHeight="1" x14ac:dyDescent="0.25">
      <c r="D68" s="402" t="s">
        <v>937</v>
      </c>
      <c r="E68" s="402"/>
      <c r="F68" s="402"/>
      <c r="G68" s="402"/>
      <c r="H68" s="402"/>
      <c r="I68" s="402"/>
      <c r="J68" s="402"/>
      <c r="K68" s="402"/>
      <c r="L68" s="402"/>
      <c r="M68" s="402"/>
      <c r="N68" s="402"/>
      <c r="O68" s="402"/>
      <c r="Q68" s="71"/>
      <c r="R68" s="71"/>
      <c r="S68" s="71"/>
      <c r="T68" s="71"/>
      <c r="U68" s="71"/>
      <c r="V68" s="71"/>
      <c r="W68" s="72"/>
      <c r="X68" s="72"/>
      <c r="Y68" s="72"/>
      <c r="Z68" s="72"/>
      <c r="AA68" s="72"/>
    </row>
    <row r="69" spans="4:61" ht="12" customHeight="1" thickBot="1" x14ac:dyDescent="0.3">
      <c r="D69" s="424"/>
      <c r="E69" s="424"/>
      <c r="F69" s="424"/>
      <c r="G69" s="424"/>
      <c r="H69" s="424"/>
      <c r="I69" s="424"/>
      <c r="J69" s="424"/>
      <c r="K69" s="424"/>
      <c r="L69" s="424"/>
      <c r="M69" s="424"/>
      <c r="N69" s="424"/>
      <c r="O69" s="424"/>
    </row>
    <row r="70" spans="4:61" ht="12" customHeight="1" x14ac:dyDescent="0.25">
      <c r="D70" s="420" t="s">
        <v>180</v>
      </c>
      <c r="E70" s="421"/>
      <c r="F70" s="421"/>
      <c r="G70" s="421"/>
      <c r="H70" s="421"/>
      <c r="I70" s="421"/>
      <c r="J70" s="421"/>
      <c r="K70" s="421"/>
      <c r="L70" s="421"/>
      <c r="M70" s="421"/>
      <c r="N70" s="463"/>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5"/>
    </row>
    <row r="71" spans="4:61" ht="12" customHeight="1" thickBot="1" x14ac:dyDescent="0.3">
      <c r="D71" s="422"/>
      <c r="E71" s="423"/>
      <c r="F71" s="423"/>
      <c r="G71" s="423"/>
      <c r="H71" s="423"/>
      <c r="I71" s="423"/>
      <c r="J71" s="423"/>
      <c r="K71" s="423"/>
      <c r="L71" s="423"/>
      <c r="M71" s="423"/>
      <c r="N71" s="466"/>
      <c r="O71" s="467"/>
      <c r="P71" s="467"/>
      <c r="Q71" s="467"/>
      <c r="R71" s="467"/>
      <c r="S71" s="467"/>
      <c r="T71" s="467"/>
      <c r="U71" s="467"/>
      <c r="V71" s="467"/>
      <c r="W71" s="467"/>
      <c r="X71" s="467"/>
      <c r="Y71" s="467"/>
      <c r="Z71" s="467"/>
      <c r="AA71" s="467"/>
      <c r="AB71" s="467"/>
      <c r="AC71" s="467"/>
      <c r="AD71" s="467"/>
      <c r="AE71" s="467"/>
      <c r="AF71" s="467"/>
      <c r="AG71" s="467"/>
      <c r="AH71" s="467"/>
      <c r="AI71" s="467"/>
      <c r="AJ71" s="467"/>
      <c r="AK71" s="467"/>
      <c r="AL71" s="467"/>
      <c r="AM71" s="467"/>
      <c r="AN71" s="467"/>
      <c r="AO71" s="467"/>
      <c r="AP71" s="467"/>
      <c r="AQ71" s="467"/>
      <c r="AR71" s="467"/>
      <c r="AS71" s="467"/>
      <c r="AT71" s="467"/>
      <c r="AU71" s="467"/>
      <c r="AV71" s="468"/>
    </row>
    <row r="72" spans="4:61" ht="12" customHeight="1" thickBot="1" x14ac:dyDescent="0.3"/>
    <row r="73" spans="4:61" ht="12" customHeight="1" x14ac:dyDescent="0.25">
      <c r="D73" s="420" t="s">
        <v>181</v>
      </c>
      <c r="E73" s="421"/>
      <c r="F73" s="421"/>
      <c r="G73" s="421"/>
      <c r="H73" s="421"/>
      <c r="I73" s="421"/>
      <c r="J73" s="421"/>
      <c r="K73" s="421"/>
      <c r="L73" s="421"/>
      <c r="M73" s="421"/>
      <c r="N73" s="425"/>
      <c r="O73" s="425"/>
      <c r="P73" s="425"/>
      <c r="Q73" s="425"/>
      <c r="R73" s="425"/>
      <c r="S73" s="425"/>
      <c r="T73" s="425"/>
      <c r="U73" s="425"/>
      <c r="V73" s="425"/>
      <c r="W73" s="425"/>
      <c r="X73" s="425"/>
      <c r="Y73" s="425"/>
      <c r="Z73" s="425"/>
      <c r="AA73" s="425"/>
      <c r="AB73" s="426"/>
      <c r="AD73" s="420" t="s">
        <v>182</v>
      </c>
      <c r="AE73" s="421"/>
      <c r="AF73" s="421"/>
      <c r="AG73" s="421"/>
      <c r="AH73" s="421"/>
      <c r="AI73" s="421"/>
      <c r="AJ73" s="421"/>
      <c r="AK73" s="421"/>
      <c r="AL73" s="421"/>
      <c r="AM73" s="421"/>
      <c r="AN73" s="437"/>
      <c r="AO73" s="438"/>
      <c r="AP73" s="438"/>
      <c r="AQ73" s="438"/>
      <c r="AR73" s="438"/>
      <c r="AS73" s="438"/>
      <c r="AT73" s="438"/>
      <c r="AU73" s="438"/>
      <c r="AV73" s="439"/>
    </row>
    <row r="74" spans="4:61" ht="12" customHeight="1" thickBot="1" x14ac:dyDescent="0.3">
      <c r="D74" s="422"/>
      <c r="E74" s="423"/>
      <c r="F74" s="423"/>
      <c r="G74" s="423"/>
      <c r="H74" s="423"/>
      <c r="I74" s="423"/>
      <c r="J74" s="423"/>
      <c r="K74" s="423"/>
      <c r="L74" s="423"/>
      <c r="M74" s="423"/>
      <c r="N74" s="427"/>
      <c r="O74" s="427"/>
      <c r="P74" s="427"/>
      <c r="Q74" s="427"/>
      <c r="R74" s="427"/>
      <c r="S74" s="427"/>
      <c r="T74" s="427"/>
      <c r="U74" s="427"/>
      <c r="V74" s="427"/>
      <c r="W74" s="427"/>
      <c r="X74" s="427"/>
      <c r="Y74" s="427"/>
      <c r="Z74" s="427"/>
      <c r="AA74" s="427"/>
      <c r="AB74" s="428"/>
      <c r="AD74" s="422"/>
      <c r="AE74" s="423"/>
      <c r="AF74" s="423"/>
      <c r="AG74" s="423"/>
      <c r="AH74" s="423"/>
      <c r="AI74" s="423"/>
      <c r="AJ74" s="423"/>
      <c r="AK74" s="423"/>
      <c r="AL74" s="423"/>
      <c r="AM74" s="423"/>
      <c r="AN74" s="440"/>
      <c r="AO74" s="441"/>
      <c r="AP74" s="441"/>
      <c r="AQ74" s="441"/>
      <c r="AR74" s="441"/>
      <c r="AS74" s="441"/>
      <c r="AT74" s="441"/>
      <c r="AU74" s="441"/>
      <c r="AV74" s="442"/>
    </row>
    <row r="75" spans="4:61" ht="12" customHeight="1" thickBot="1" x14ac:dyDescent="0.3"/>
    <row r="76" spans="4:61" ht="12" customHeight="1" x14ac:dyDescent="0.3">
      <c r="D76" s="461" t="s">
        <v>183</v>
      </c>
      <c r="E76" s="459"/>
      <c r="F76" s="459"/>
      <c r="G76" s="459"/>
      <c r="H76" s="459"/>
      <c r="I76" s="459"/>
      <c r="J76" s="459"/>
      <c r="K76" s="459"/>
      <c r="L76" s="459"/>
      <c r="M76" s="459"/>
      <c r="N76" s="459" t="s">
        <v>184</v>
      </c>
      <c r="O76" s="459"/>
      <c r="P76" s="459"/>
      <c r="Q76" s="459"/>
      <c r="R76" s="459"/>
      <c r="S76" s="459"/>
      <c r="T76" s="459"/>
      <c r="U76" s="459"/>
      <c r="V76" s="459"/>
      <c r="W76" s="459"/>
      <c r="X76" s="459" t="s">
        <v>185</v>
      </c>
      <c r="Y76" s="459"/>
      <c r="Z76" s="459"/>
      <c r="AA76" s="459"/>
      <c r="AB76" s="459"/>
      <c r="AC76" s="459"/>
      <c r="AD76" s="459"/>
      <c r="AE76" s="459"/>
      <c r="AF76" s="459"/>
      <c r="AG76" s="459"/>
      <c r="AH76" s="459"/>
      <c r="AI76" s="459"/>
      <c r="AJ76" s="459"/>
      <c r="AK76" s="459"/>
      <c r="AL76" s="459"/>
      <c r="AM76" s="459"/>
      <c r="AN76" s="459" t="s">
        <v>186</v>
      </c>
      <c r="AO76" s="459"/>
      <c r="AP76" s="459"/>
      <c r="AQ76" s="459"/>
      <c r="AR76" s="459"/>
      <c r="AS76" s="459"/>
      <c r="AT76" s="459"/>
      <c r="AU76" s="459"/>
      <c r="AV76" s="469"/>
      <c r="AW76" s="178"/>
      <c r="AX76" s="179"/>
      <c r="AY76" s="179"/>
      <c r="AZ76" s="179"/>
      <c r="BA76" s="179"/>
      <c r="BB76" s="179"/>
      <c r="BC76" s="179"/>
      <c r="BD76" s="179"/>
      <c r="BE76" s="179"/>
      <c r="BF76" s="179"/>
      <c r="BG76" s="179"/>
      <c r="BH76" s="179"/>
      <c r="BI76" s="179"/>
    </row>
    <row r="77" spans="4:61" ht="12" customHeight="1" x14ac:dyDescent="0.25">
      <c r="D77" s="462"/>
      <c r="E77" s="460"/>
      <c r="F77" s="460"/>
      <c r="G77" s="460"/>
      <c r="H77" s="460"/>
      <c r="I77" s="460"/>
      <c r="J77" s="460"/>
      <c r="K77" s="460"/>
      <c r="L77" s="460"/>
      <c r="M77" s="460"/>
      <c r="N77" s="460"/>
      <c r="O77" s="460"/>
      <c r="P77" s="460"/>
      <c r="Q77" s="460"/>
      <c r="R77" s="460"/>
      <c r="S77" s="460"/>
      <c r="T77" s="460"/>
      <c r="U77" s="460"/>
      <c r="V77" s="460"/>
      <c r="W77" s="460"/>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70"/>
    </row>
    <row r="78" spans="4:61" ht="12" customHeight="1" x14ac:dyDescent="0.25">
      <c r="D78" s="403"/>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7"/>
    </row>
    <row r="79" spans="4:61" ht="12" customHeight="1" thickBot="1" x14ac:dyDescent="0.3">
      <c r="D79" s="405"/>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8"/>
    </row>
    <row r="80" spans="4:61" ht="12" customHeight="1" thickBot="1" x14ac:dyDescent="0.3"/>
    <row r="81" spans="1:61" ht="12" customHeight="1" x14ac:dyDescent="0.3">
      <c r="D81" s="409" t="s">
        <v>932</v>
      </c>
      <c r="E81" s="410"/>
      <c r="F81" s="410"/>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0"/>
      <c r="AG81" s="410"/>
      <c r="AH81" s="410"/>
      <c r="AI81" s="410"/>
      <c r="AJ81" s="410"/>
      <c r="AK81" s="410"/>
      <c r="AL81" s="410"/>
      <c r="AM81" s="410"/>
      <c r="AN81" s="410"/>
      <c r="AO81" s="410"/>
      <c r="AP81" s="410"/>
      <c r="AQ81" s="410"/>
      <c r="AR81" s="410"/>
      <c r="AS81" s="410"/>
      <c r="AT81" s="410"/>
      <c r="AU81" s="410"/>
      <c r="AV81" s="411"/>
      <c r="AW81" s="178"/>
      <c r="AX81" s="179"/>
      <c r="AY81" s="179"/>
      <c r="AZ81" s="179"/>
      <c r="BA81" s="179"/>
      <c r="BB81" s="179"/>
      <c r="BC81" s="179"/>
      <c r="BD81" s="179"/>
      <c r="BE81" s="179"/>
      <c r="BF81" s="179"/>
      <c r="BG81" s="179"/>
      <c r="BH81" s="179"/>
      <c r="BI81" s="179"/>
    </row>
    <row r="82" spans="1:61" ht="12" customHeight="1" x14ac:dyDescent="0.25">
      <c r="D82" s="412"/>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c r="AJ82" s="413"/>
      <c r="AK82" s="413"/>
      <c r="AL82" s="413"/>
      <c r="AM82" s="413"/>
      <c r="AN82" s="413"/>
      <c r="AO82" s="413"/>
      <c r="AP82" s="413"/>
      <c r="AQ82" s="413"/>
      <c r="AR82" s="413"/>
      <c r="AS82" s="413"/>
      <c r="AT82" s="413"/>
      <c r="AU82" s="413"/>
      <c r="AV82" s="414"/>
    </row>
    <row r="83" spans="1:61" ht="12" customHeight="1" x14ac:dyDescent="0.25">
      <c r="D83" s="403"/>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7"/>
    </row>
    <row r="84" spans="1:61" ht="12" customHeight="1" thickBot="1" x14ac:dyDescent="0.3">
      <c r="D84" s="405"/>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8"/>
    </row>
    <row r="85" spans="1:61" ht="12" customHeight="1" thickBot="1" x14ac:dyDescent="0.3"/>
    <row r="86" spans="1:61" ht="12" customHeight="1" x14ac:dyDescent="0.3">
      <c r="D86" s="409" t="s">
        <v>938</v>
      </c>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0"/>
      <c r="AD86" s="410"/>
      <c r="AE86" s="410"/>
      <c r="AF86" s="410"/>
      <c r="AG86" s="410"/>
      <c r="AH86" s="410"/>
      <c r="AI86" s="410"/>
      <c r="AJ86" s="410"/>
      <c r="AK86" s="410"/>
      <c r="AL86" s="410"/>
      <c r="AM86" s="410"/>
      <c r="AN86" s="410"/>
      <c r="AO86" s="410"/>
      <c r="AP86" s="410"/>
      <c r="AQ86" s="410"/>
      <c r="AR86" s="410"/>
      <c r="AS86" s="410"/>
      <c r="AT86" s="410"/>
      <c r="AU86" s="410"/>
      <c r="AV86" s="411"/>
      <c r="AW86" s="178"/>
      <c r="AX86" s="179"/>
      <c r="AY86" s="179"/>
      <c r="AZ86" s="179"/>
      <c r="BA86" s="179"/>
      <c r="BB86" s="179"/>
      <c r="BC86" s="179"/>
      <c r="BD86" s="179"/>
      <c r="BE86" s="179"/>
      <c r="BF86" s="179"/>
      <c r="BG86" s="179"/>
      <c r="BH86" s="179"/>
      <c r="BI86" s="179"/>
    </row>
    <row r="87" spans="1:61" ht="12" customHeight="1" x14ac:dyDescent="0.25">
      <c r="D87" s="412"/>
      <c r="E87" s="413"/>
      <c r="F87" s="413"/>
      <c r="G87" s="413"/>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c r="AJ87" s="413"/>
      <c r="AK87" s="413"/>
      <c r="AL87" s="413"/>
      <c r="AM87" s="413"/>
      <c r="AN87" s="413"/>
      <c r="AO87" s="413"/>
      <c r="AP87" s="413"/>
      <c r="AQ87" s="413"/>
      <c r="AR87" s="413"/>
      <c r="AS87" s="413"/>
      <c r="AT87" s="413"/>
      <c r="AU87" s="413"/>
      <c r="AV87" s="414"/>
    </row>
    <row r="88" spans="1:61" ht="12" customHeight="1" x14ac:dyDescent="0.25">
      <c r="D88" s="403"/>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7"/>
    </row>
    <row r="89" spans="1:61" ht="12" customHeight="1" thickBot="1" x14ac:dyDescent="0.3">
      <c r="D89" s="405"/>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8"/>
    </row>
    <row r="90" spans="1:61"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458" t="s">
        <v>233</v>
      </c>
      <c r="AT90" s="458"/>
      <c r="AU90" s="458"/>
      <c r="AV90" s="458"/>
    </row>
    <row r="91" spans="1:61"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458"/>
      <c r="AT91" s="458"/>
      <c r="AU91" s="458"/>
      <c r="AV91" s="458"/>
    </row>
    <row r="92" spans="1:61"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61"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61"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61"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61"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sheetData>
  <mergeCells count="8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S90:AV91"/>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35:M36"/>
    <mergeCell ref="AD48:AM49"/>
    <mergeCell ref="AN48:AV49"/>
    <mergeCell ref="A43:C45"/>
    <mergeCell ref="D43:AM45"/>
    <mergeCell ref="AN43:AV45"/>
    <mergeCell ref="D46:J47"/>
    <mergeCell ref="AD26:AM27"/>
    <mergeCell ref="AD29:AM30"/>
    <mergeCell ref="D32:M33"/>
    <mergeCell ref="N32:AB33"/>
    <mergeCell ref="AN26:AV27"/>
    <mergeCell ref="AN29:AV30"/>
    <mergeCell ref="AN32:AV33"/>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D81:AV82"/>
    <mergeCell ref="D83:M84"/>
    <mergeCell ref="N83:W84"/>
    <mergeCell ref="X83:AM84"/>
    <mergeCell ref="AN83:AV84"/>
    <mergeCell ref="D88:M89"/>
    <mergeCell ref="N88:W89"/>
    <mergeCell ref="X88:AM89"/>
    <mergeCell ref="AN88:AV89"/>
    <mergeCell ref="D86:AV87"/>
  </mergeCells>
  <conditionalFormatting sqref="N32">
    <cfRule type="cellIs" dxfId="308" priority="45" operator="equal">
      <formula>0</formula>
    </cfRule>
  </conditionalFormatting>
  <conditionalFormatting sqref="R17">
    <cfRule type="cellIs" dxfId="307" priority="51" operator="equal">
      <formula>0</formula>
    </cfRule>
  </conditionalFormatting>
  <conditionalFormatting sqref="AE17">
    <cfRule type="cellIs" dxfId="306" priority="50" operator="equal">
      <formula>0</formula>
    </cfRule>
  </conditionalFormatting>
  <conditionalFormatting sqref="AQ17:AU18">
    <cfRule type="cellIs" dxfId="305" priority="49" operator="equal">
      <formula>"Compléter dates"</formula>
    </cfRule>
  </conditionalFormatting>
  <conditionalFormatting sqref="N26">
    <cfRule type="cellIs" dxfId="304" priority="47" operator="equal">
      <formula>0</formula>
    </cfRule>
  </conditionalFormatting>
  <conditionalFormatting sqref="N29">
    <cfRule type="cellIs" dxfId="303" priority="46" operator="equal">
      <formula>0</formula>
    </cfRule>
  </conditionalFormatting>
  <conditionalFormatting sqref="AN32">
    <cfRule type="cellIs" dxfId="302" priority="40" operator="equal">
      <formula>0</formula>
    </cfRule>
  </conditionalFormatting>
  <conditionalFormatting sqref="AN48">
    <cfRule type="cellIs" dxfId="301" priority="37" operator="equal">
      <formula>0</formula>
    </cfRule>
  </conditionalFormatting>
  <conditionalFormatting sqref="AN26">
    <cfRule type="cellIs" dxfId="300" priority="42" operator="equal">
      <formula>0</formula>
    </cfRule>
  </conditionalFormatting>
  <conditionalFormatting sqref="AN29">
    <cfRule type="cellIs" dxfId="299" priority="41" operator="equal">
      <formula>0</formula>
    </cfRule>
  </conditionalFormatting>
  <conditionalFormatting sqref="N48">
    <cfRule type="cellIs" dxfId="298" priority="38" operator="equal">
      <formula>0</formula>
    </cfRule>
  </conditionalFormatting>
  <conditionalFormatting sqref="N51">
    <cfRule type="cellIs" dxfId="297" priority="36" operator="equal">
      <formula>0</formula>
    </cfRule>
  </conditionalFormatting>
  <conditionalFormatting sqref="AN51">
    <cfRule type="cellIs" dxfId="296" priority="34" operator="equal">
      <formula>0</formula>
    </cfRule>
  </conditionalFormatting>
  <conditionalFormatting sqref="N70">
    <cfRule type="cellIs" dxfId="295" priority="22" operator="equal">
      <formula>0</formula>
    </cfRule>
  </conditionalFormatting>
  <conditionalFormatting sqref="AN73">
    <cfRule type="cellIs" dxfId="294" priority="20" operator="equal">
      <formula>0</formula>
    </cfRule>
  </conditionalFormatting>
  <conditionalFormatting sqref="N73">
    <cfRule type="cellIs" dxfId="293" priority="21" operator="equal">
      <formula>0</formula>
    </cfRule>
  </conditionalFormatting>
  <conditionalFormatting sqref="D78:AV79">
    <cfRule type="cellIs" dxfId="292" priority="19" operator="equal">
      <formula>0</formula>
    </cfRule>
  </conditionalFormatting>
  <conditionalFormatting sqref="AQ20:AU21">
    <cfRule type="cellIs" dxfId="291" priority="18" operator="equal">
      <formula>0</formula>
    </cfRule>
  </conditionalFormatting>
  <conditionalFormatting sqref="B10">
    <cfRule type="cellIs" dxfId="290" priority="17" operator="equal">
      <formula>0</formula>
    </cfRule>
  </conditionalFormatting>
  <conditionalFormatting sqref="N38">
    <cfRule type="cellIs" dxfId="289" priority="15" operator="equal">
      <formula>0</formula>
    </cfRule>
  </conditionalFormatting>
  <conditionalFormatting sqref="AN35">
    <cfRule type="cellIs" dxfId="288" priority="12" operator="equal">
      <formula>0</formula>
    </cfRule>
  </conditionalFormatting>
  <conditionalFormatting sqref="N35">
    <cfRule type="cellIs" dxfId="287" priority="13" operator="equal">
      <formula>0</formula>
    </cfRule>
  </conditionalFormatting>
  <conditionalFormatting sqref="J5:N6">
    <cfRule type="cellIs" dxfId="286" priority="9" operator="equal">
      <formula>0</formula>
    </cfRule>
  </conditionalFormatting>
  <conditionalFormatting sqref="N54">
    <cfRule type="cellIs" dxfId="285" priority="8" operator="equal">
      <formula>0</formula>
    </cfRule>
  </conditionalFormatting>
  <conditionalFormatting sqref="N59">
    <cfRule type="cellIs" dxfId="284" priority="7" operator="equal">
      <formula>0</formula>
    </cfRule>
  </conditionalFormatting>
  <conditionalFormatting sqref="AN59">
    <cfRule type="cellIs" dxfId="283" priority="6" operator="equal">
      <formula>0</formula>
    </cfRule>
  </conditionalFormatting>
  <conditionalFormatting sqref="N62">
    <cfRule type="cellIs" dxfId="282" priority="5" operator="equal">
      <formula>0</formula>
    </cfRule>
  </conditionalFormatting>
  <conditionalFormatting sqref="AN62">
    <cfRule type="cellIs" dxfId="281" priority="4" operator="equal">
      <formula>0</formula>
    </cfRule>
  </conditionalFormatting>
  <conditionalFormatting sqref="N65">
    <cfRule type="cellIs" dxfId="280" priority="3" operator="equal">
      <formula>0</formula>
    </cfRule>
  </conditionalFormatting>
  <conditionalFormatting sqref="D88:AV89">
    <cfRule type="cellIs" dxfId="279" priority="2" operator="equal">
      <formula>0</formula>
    </cfRule>
  </conditionalFormatting>
  <conditionalFormatting sqref="D83:AV84">
    <cfRule type="cellIs" dxfId="278" priority="1" operator="equal">
      <formula>0</formula>
    </cfRule>
  </conditionalFormatting>
  <hyperlinks>
    <hyperlink ref="AS90:AV91" location="Thématiques!Zone_d_impression" display="suivant" xr:uid="{00000000-0004-0000-0300-000000000000}"/>
  </hyperlink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HU224"/>
  <sheetViews>
    <sheetView showGridLines="0" showRowColHeaders="0" showZeros="0" zoomScale="90" zoomScaleNormal="90" workbookViewId="0">
      <pane ySplit="3" topLeftCell="A4" activePane="bottomLeft" state="frozen"/>
      <selection pane="bottomLeft" activeCell="AN68" sqref="AN68:AP69"/>
    </sheetView>
  </sheetViews>
  <sheetFormatPr baseColWidth="10" defaultColWidth="2.7109375" defaultRowHeight="12" customHeight="1" x14ac:dyDescent="0.25"/>
  <cols>
    <col min="1" max="27" width="2.7109375" style="201"/>
    <col min="28" max="28" width="3.140625" style="201" bestFit="1" customWidth="1"/>
    <col min="29" max="47" width="2.7109375" style="201"/>
    <col min="48" max="59" width="2.7109375" style="215"/>
    <col min="60" max="16384" width="2.7109375" style="201"/>
  </cols>
  <sheetData>
    <row r="1" spans="1:229" ht="12" customHeight="1" thickTop="1" x14ac:dyDescent="0.25">
      <c r="A1" s="529"/>
      <c r="B1" s="529"/>
      <c r="C1" s="529"/>
      <c r="D1" s="513">
        <f>'Page de garde'!D1:AM3</f>
        <v>0</v>
      </c>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4" t="s">
        <v>238</v>
      </c>
      <c r="AO1" s="515"/>
      <c r="AP1" s="515"/>
      <c r="AQ1" s="515"/>
      <c r="AR1" s="515"/>
      <c r="AS1" s="515"/>
      <c r="AT1" s="515"/>
      <c r="AU1" s="516"/>
      <c r="AV1" s="199"/>
      <c r="AW1" s="199"/>
      <c r="AX1" s="199"/>
      <c r="AY1" s="199"/>
      <c r="AZ1" s="199"/>
      <c r="BA1" s="199"/>
      <c r="BB1" s="199"/>
      <c r="BC1" s="199"/>
      <c r="BD1" s="199"/>
      <c r="BE1" s="199"/>
      <c r="BF1" s="199"/>
      <c r="BG1" s="199"/>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row>
    <row r="2" spans="1:229" ht="12" customHeight="1" x14ac:dyDescent="0.25">
      <c r="A2" s="529"/>
      <c r="B2" s="529"/>
      <c r="C2" s="529"/>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7"/>
      <c r="AO2" s="518"/>
      <c r="AP2" s="518"/>
      <c r="AQ2" s="518"/>
      <c r="AR2" s="518"/>
      <c r="AS2" s="518"/>
      <c r="AT2" s="518"/>
      <c r="AU2" s="519"/>
      <c r="AV2" s="199"/>
      <c r="AW2" s="199"/>
      <c r="AX2" s="199"/>
      <c r="AY2" s="199"/>
      <c r="AZ2" s="199"/>
      <c r="BA2" s="199"/>
      <c r="BB2" s="199"/>
      <c r="BC2" s="199"/>
      <c r="BD2" s="199"/>
      <c r="BE2" s="199"/>
      <c r="BF2" s="199"/>
      <c r="BG2" s="199"/>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row>
    <row r="3" spans="1:229" ht="12" customHeight="1" thickBot="1" x14ac:dyDescent="0.3">
      <c r="A3" s="529"/>
      <c r="B3" s="529"/>
      <c r="C3" s="529"/>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20"/>
      <c r="AO3" s="521"/>
      <c r="AP3" s="521"/>
      <c r="AQ3" s="521"/>
      <c r="AR3" s="521"/>
      <c r="AS3" s="521"/>
      <c r="AT3" s="521"/>
      <c r="AU3" s="522"/>
      <c r="AV3" s="199"/>
      <c r="AW3" s="199"/>
      <c r="AX3" s="199"/>
      <c r="AY3" s="199"/>
      <c r="AZ3" s="199"/>
      <c r="BA3" s="199"/>
      <c r="BB3" s="199"/>
      <c r="BC3" s="199"/>
      <c r="BD3" s="199"/>
      <c r="BE3" s="199"/>
      <c r="BF3" s="199"/>
      <c r="BG3" s="199"/>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row>
    <row r="4" spans="1:229" ht="12" customHeight="1" thickTop="1" x14ac:dyDescent="0.25">
      <c r="AV4" s="199"/>
      <c r="AW4" s="199"/>
      <c r="AX4" s="199"/>
      <c r="AY4" s="199"/>
      <c r="AZ4" s="199"/>
      <c r="BA4" s="199"/>
      <c r="BB4" s="199"/>
      <c r="BC4" s="199"/>
      <c r="BD4" s="199"/>
      <c r="BE4" s="199"/>
      <c r="BF4" s="199"/>
      <c r="BG4" s="199"/>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row>
    <row r="5" spans="1:229" ht="12" customHeight="1" x14ac:dyDescent="0.25">
      <c r="A5" s="504" t="s">
        <v>165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199"/>
      <c r="AW5" s="199"/>
      <c r="AX5" s="199"/>
      <c r="AY5" s="199"/>
      <c r="AZ5" s="199"/>
      <c r="BA5" s="199"/>
      <c r="BB5" s="199"/>
      <c r="BC5" s="199"/>
      <c r="BD5" s="199"/>
      <c r="BE5" s="199"/>
      <c r="BF5" s="199"/>
      <c r="BG5" s="199"/>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row>
    <row r="6" spans="1:229" ht="12" customHeight="1" x14ac:dyDescent="0.25">
      <c r="A6" s="504"/>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199"/>
      <c r="AW6" s="199"/>
      <c r="AX6" s="199"/>
      <c r="AY6" s="199"/>
      <c r="AZ6" s="199"/>
      <c r="BA6" s="199"/>
      <c r="BB6" s="199"/>
      <c r="BC6" s="199"/>
      <c r="BD6" s="199"/>
      <c r="BE6" s="199"/>
      <c r="BF6" s="199"/>
      <c r="BG6" s="199"/>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row>
    <row r="7" spans="1:229" ht="12" customHeight="1" thickBot="1" x14ac:dyDescent="0.3">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199"/>
      <c r="AW7" s="199"/>
      <c r="AX7" s="199"/>
      <c r="AY7" s="199"/>
      <c r="AZ7" s="199"/>
      <c r="BA7" s="199"/>
      <c r="BB7" s="199"/>
      <c r="BC7" s="199"/>
      <c r="BD7" s="199"/>
      <c r="BE7" s="199"/>
      <c r="BF7" s="199"/>
      <c r="BG7" s="199"/>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row>
    <row r="8" spans="1:229" ht="12" customHeight="1" x14ac:dyDescent="0.25">
      <c r="B8" s="534" t="str">
        <f>CONCATENATE(Identification!B10)</f>
        <v/>
      </c>
      <c r="C8" s="535"/>
      <c r="D8" s="535"/>
      <c r="E8" s="535"/>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6"/>
      <c r="AV8" s="199"/>
      <c r="AW8" s="199"/>
      <c r="AX8" s="199"/>
      <c r="AY8" s="199"/>
      <c r="AZ8" s="199"/>
      <c r="BA8" s="199"/>
      <c r="BB8" s="199"/>
      <c r="BC8" s="199"/>
      <c r="BD8" s="199"/>
      <c r="BE8" s="199"/>
      <c r="BF8" s="199"/>
      <c r="BG8" s="199"/>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row>
    <row r="9" spans="1:229" ht="12" customHeight="1" x14ac:dyDescent="0.25">
      <c r="B9" s="537"/>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9"/>
      <c r="AV9" s="199"/>
      <c r="AW9" s="199"/>
      <c r="AX9" s="199"/>
      <c r="AY9" s="199"/>
      <c r="AZ9" s="199"/>
      <c r="BA9" s="199"/>
      <c r="BB9" s="199"/>
      <c r="BC9" s="199"/>
      <c r="BD9" s="199"/>
      <c r="BE9" s="199"/>
      <c r="BF9" s="199"/>
      <c r="BG9" s="199"/>
      <c r="BH9" s="200"/>
      <c r="BI9" s="200"/>
      <c r="BJ9" s="200"/>
      <c r="BK9" s="200"/>
      <c r="BL9" s="200"/>
      <c r="BM9" s="202"/>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row>
    <row r="10" spans="1:229" ht="12" customHeight="1" x14ac:dyDescent="0.25">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9"/>
      <c r="AV10" s="199"/>
      <c r="AW10" s="199"/>
      <c r="AX10" s="199"/>
      <c r="AY10" s="199"/>
      <c r="AZ10" s="199"/>
      <c r="BA10" s="199"/>
      <c r="BB10" s="199"/>
      <c r="BC10" s="199"/>
      <c r="BD10" s="199"/>
      <c r="BE10" s="199"/>
      <c r="BF10" s="199"/>
      <c r="BG10" s="199"/>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row>
    <row r="11" spans="1:229" ht="12" customHeight="1" x14ac:dyDescent="0.25">
      <c r="B11" s="537"/>
      <c r="C11" s="538"/>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9"/>
      <c r="AV11" s="199"/>
      <c r="AW11" s="199"/>
      <c r="AX11" s="199"/>
      <c r="AY11" s="199"/>
      <c r="AZ11" s="199"/>
      <c r="BA11" s="199"/>
      <c r="BB11" s="199"/>
      <c r="BC11" s="199"/>
      <c r="BD11" s="199"/>
      <c r="BE11" s="199"/>
      <c r="BF11" s="199"/>
      <c r="BG11" s="199"/>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row>
    <row r="12" spans="1:229" ht="12" customHeight="1" thickBot="1" x14ac:dyDescent="0.3">
      <c r="B12" s="540"/>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2"/>
      <c r="AV12" s="199"/>
      <c r="AW12" s="199"/>
      <c r="AX12" s="199"/>
      <c r="AY12" s="199"/>
      <c r="AZ12" s="199"/>
      <c r="BA12" s="199"/>
      <c r="BB12" s="199"/>
      <c r="BC12" s="199"/>
      <c r="BD12" s="199"/>
      <c r="BE12" s="199"/>
      <c r="BF12" s="199"/>
      <c r="BG12" s="199"/>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row>
    <row r="13" spans="1:229" ht="12" customHeight="1" thickBot="1" x14ac:dyDescent="0.3">
      <c r="AV13" s="199"/>
      <c r="AW13" s="199"/>
      <c r="AX13" s="199"/>
      <c r="AY13" s="199"/>
      <c r="AZ13" s="199"/>
      <c r="BA13" s="199"/>
      <c r="BB13" s="199"/>
      <c r="BC13" s="199"/>
      <c r="BD13" s="199"/>
      <c r="BE13" s="199"/>
      <c r="BF13" s="199"/>
      <c r="BG13" s="199"/>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row>
    <row r="14" spans="1:229" ht="12" customHeight="1" x14ac:dyDescent="0.25">
      <c r="M14" s="543" t="s">
        <v>935</v>
      </c>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5"/>
      <c r="AV14" s="199"/>
      <c r="AW14" s="199"/>
      <c r="AX14" s="199"/>
      <c r="AY14" s="199"/>
      <c r="AZ14" s="199"/>
      <c r="BA14" s="199"/>
      <c r="BB14" s="199"/>
      <c r="BC14" s="199"/>
      <c r="BD14" s="199"/>
      <c r="BE14" s="199"/>
      <c r="BF14" s="199"/>
      <c r="BG14" s="199"/>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row>
    <row r="15" spans="1:229" ht="12" customHeight="1" thickBot="1" x14ac:dyDescent="0.3">
      <c r="D15" s="513" t="s">
        <v>48</v>
      </c>
      <c r="E15" s="513"/>
      <c r="F15" s="513"/>
      <c r="G15" s="513"/>
      <c r="H15" s="513"/>
      <c r="I15" s="513"/>
      <c r="J15" s="513"/>
      <c r="K15" s="203"/>
      <c r="L15" s="203"/>
      <c r="M15" s="546"/>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8"/>
      <c r="AM15" s="203"/>
      <c r="AN15" s="203"/>
      <c r="AO15" s="203"/>
      <c r="AP15" s="203"/>
      <c r="AQ15" s="203"/>
      <c r="AR15" s="203"/>
      <c r="AS15" s="203"/>
      <c r="AT15" s="203"/>
      <c r="AU15" s="203"/>
      <c r="AV15" s="204"/>
      <c r="AW15" s="204"/>
      <c r="AX15" s="204"/>
      <c r="AY15" s="204"/>
      <c r="AZ15" s="204"/>
      <c r="BA15" s="204"/>
      <c r="BB15" s="204"/>
      <c r="BC15" s="204"/>
      <c r="BD15" s="199"/>
      <c r="BE15" s="199"/>
      <c r="BF15" s="199"/>
      <c r="BG15" s="199"/>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row>
    <row r="16" spans="1:229" ht="12" customHeight="1" x14ac:dyDescent="0.25">
      <c r="D16" s="513"/>
      <c r="E16" s="513"/>
      <c r="F16" s="513"/>
      <c r="G16" s="513"/>
      <c r="H16" s="513"/>
      <c r="I16" s="513"/>
      <c r="J16" s="51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4"/>
      <c r="AW16" s="204"/>
      <c r="AX16" s="204"/>
      <c r="AY16" s="204"/>
      <c r="AZ16" s="204"/>
      <c r="BA16" s="204"/>
      <c r="BB16" s="204"/>
      <c r="BC16" s="204"/>
      <c r="BD16" s="199"/>
      <c r="BE16" s="199"/>
      <c r="BF16" s="199"/>
      <c r="BG16" s="199"/>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row>
    <row r="17" spans="4:229" ht="15" customHeight="1" x14ac:dyDescent="0.25">
      <c r="D17" s="510" t="s">
        <v>11</v>
      </c>
      <c r="E17" s="510"/>
      <c r="F17" s="510"/>
      <c r="G17" s="510"/>
      <c r="H17" s="510"/>
      <c r="I17" s="510"/>
      <c r="J17" s="510"/>
      <c r="K17" s="510"/>
      <c r="L17" s="510"/>
      <c r="M17" s="510"/>
      <c r="N17" s="510"/>
      <c r="O17" s="510"/>
      <c r="Q17" s="205"/>
      <c r="R17" s="205"/>
      <c r="T17" s="510" t="s">
        <v>929</v>
      </c>
      <c r="U17" s="510"/>
      <c r="V17" s="510"/>
      <c r="W17" s="510"/>
      <c r="X17" s="510"/>
      <c r="Y17" s="510"/>
      <c r="Z17" s="510"/>
      <c r="AA17" s="510"/>
      <c r="AB17" s="510"/>
      <c r="AC17" s="510"/>
      <c r="AD17" s="510"/>
      <c r="AE17" s="510"/>
      <c r="AG17" s="205"/>
      <c r="AH17" s="510" t="s">
        <v>7</v>
      </c>
      <c r="AI17" s="510"/>
      <c r="AJ17" s="510"/>
      <c r="AK17" s="510"/>
      <c r="AL17" s="510"/>
      <c r="AM17" s="510"/>
      <c r="AN17" s="510"/>
      <c r="AO17" s="510"/>
      <c r="AP17" s="510"/>
      <c r="AQ17" s="510"/>
      <c r="AR17" s="510"/>
      <c r="AS17" s="510"/>
      <c r="AU17" s="205"/>
      <c r="AV17" s="199"/>
      <c r="AW17" s="199"/>
      <c r="AX17" s="199"/>
      <c r="AY17" s="204"/>
      <c r="AZ17" s="204"/>
      <c r="BA17" s="204"/>
      <c r="BB17" s="204"/>
      <c r="BC17" s="204"/>
      <c r="BD17" s="199"/>
      <c r="BE17" s="199"/>
      <c r="BF17" s="199"/>
      <c r="BG17" s="199"/>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row>
    <row r="18" spans="4:229" ht="15" customHeight="1" thickBot="1" x14ac:dyDescent="0.3">
      <c r="D18" s="511"/>
      <c r="E18" s="511"/>
      <c r="F18" s="511"/>
      <c r="G18" s="511"/>
      <c r="H18" s="511"/>
      <c r="I18" s="511"/>
      <c r="J18" s="511"/>
      <c r="K18" s="511"/>
      <c r="L18" s="511"/>
      <c r="M18" s="511"/>
      <c r="N18" s="511"/>
      <c r="O18" s="511"/>
      <c r="Q18" s="205"/>
      <c r="R18" s="205"/>
      <c r="T18" s="511"/>
      <c r="U18" s="511"/>
      <c r="V18" s="511"/>
      <c r="W18" s="511"/>
      <c r="X18" s="511"/>
      <c r="Y18" s="511"/>
      <c r="Z18" s="511"/>
      <c r="AA18" s="511"/>
      <c r="AB18" s="511"/>
      <c r="AC18" s="511"/>
      <c r="AD18" s="511"/>
      <c r="AE18" s="511"/>
      <c r="AG18" s="205"/>
      <c r="AH18" s="511"/>
      <c r="AI18" s="511"/>
      <c r="AJ18" s="511"/>
      <c r="AK18" s="511"/>
      <c r="AL18" s="511"/>
      <c r="AM18" s="511"/>
      <c r="AN18" s="511"/>
      <c r="AO18" s="511"/>
      <c r="AP18" s="511"/>
      <c r="AQ18" s="511"/>
      <c r="AR18" s="511"/>
      <c r="AS18" s="511"/>
      <c r="AU18" s="205"/>
      <c r="AV18" s="199"/>
      <c r="AW18" s="199"/>
      <c r="AX18" s="199"/>
      <c r="AY18" s="204"/>
      <c r="AZ18" s="204"/>
      <c r="BA18" s="204"/>
      <c r="BB18" s="204"/>
      <c r="BC18" s="204"/>
      <c r="BD18" s="199"/>
      <c r="BE18" s="199"/>
      <c r="BF18" s="199"/>
      <c r="BG18" s="199"/>
      <c r="BH18" s="200"/>
      <c r="BI18" s="200"/>
      <c r="BJ18" s="200"/>
      <c r="BK18" s="200"/>
      <c r="BL18" s="200"/>
      <c r="BM18" s="199"/>
      <c r="BN18" s="199"/>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row>
    <row r="19" spans="4:229" ht="15" customHeight="1" thickTop="1" x14ac:dyDescent="0.25">
      <c r="D19" s="531" t="s">
        <v>3</v>
      </c>
      <c r="E19" s="531"/>
      <c r="F19" s="531"/>
      <c r="G19" s="531"/>
      <c r="H19" s="531"/>
      <c r="I19" s="531"/>
      <c r="J19" s="531"/>
      <c r="K19" s="531"/>
      <c r="L19" s="531"/>
      <c r="M19" s="559"/>
      <c r="N19" s="532"/>
      <c r="O19" s="532"/>
      <c r="Q19" s="206"/>
      <c r="R19" s="206"/>
      <c r="T19" s="531" t="s">
        <v>8</v>
      </c>
      <c r="U19" s="531"/>
      <c r="V19" s="531"/>
      <c r="W19" s="531"/>
      <c r="X19" s="531"/>
      <c r="Y19" s="531"/>
      <c r="Z19" s="531"/>
      <c r="AA19" s="531"/>
      <c r="AB19" s="531"/>
      <c r="AC19" s="559"/>
      <c r="AD19" s="532"/>
      <c r="AE19" s="532"/>
      <c r="AG19" s="206"/>
      <c r="AH19" s="533" t="s">
        <v>51</v>
      </c>
      <c r="AI19" s="533"/>
      <c r="AJ19" s="533"/>
      <c r="AK19" s="533"/>
      <c r="AL19" s="533"/>
      <c r="AM19" s="533"/>
      <c r="AN19" s="533"/>
      <c r="AO19" s="533"/>
      <c r="AP19" s="533"/>
      <c r="AQ19" s="557"/>
      <c r="AR19" s="508"/>
      <c r="AS19" s="508"/>
      <c r="AV19" s="505" t="e">
        <f>VLOOKUP(N19,Liste!$A:$B,2,FALSE)</f>
        <v>#N/A</v>
      </c>
      <c r="AW19" s="505"/>
      <c r="AX19" s="207" t="e">
        <f>VLOOKUP(AD19,Liste!$A:$B,2,FALSE)</f>
        <v>#N/A</v>
      </c>
      <c r="AY19" s="204"/>
      <c r="AZ19" s="204"/>
      <c r="BA19" s="204"/>
      <c r="BB19" s="204"/>
      <c r="BC19" s="204"/>
      <c r="BD19" s="199"/>
      <c r="BE19" s="199"/>
      <c r="BF19" s="199"/>
      <c r="BG19" s="199"/>
      <c r="BH19" s="200"/>
      <c r="BI19" s="200"/>
      <c r="BJ19" s="200"/>
      <c r="BK19" s="200"/>
      <c r="BL19" s="200"/>
      <c r="BM19" s="199"/>
      <c r="BN19" s="199"/>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row>
    <row r="20" spans="4:229" ht="15" customHeight="1" thickBot="1" x14ac:dyDescent="0.3">
      <c r="D20" s="530"/>
      <c r="E20" s="530"/>
      <c r="F20" s="530"/>
      <c r="G20" s="530"/>
      <c r="H20" s="530"/>
      <c r="I20" s="530"/>
      <c r="J20" s="530"/>
      <c r="K20" s="530"/>
      <c r="L20" s="530"/>
      <c r="M20" s="560"/>
      <c r="N20" s="512"/>
      <c r="O20" s="512"/>
      <c r="Q20" s="206"/>
      <c r="R20" s="206"/>
      <c r="T20" s="530"/>
      <c r="U20" s="530"/>
      <c r="V20" s="530"/>
      <c r="W20" s="530"/>
      <c r="X20" s="530"/>
      <c r="Y20" s="530"/>
      <c r="Z20" s="530"/>
      <c r="AA20" s="530"/>
      <c r="AB20" s="530"/>
      <c r="AC20" s="560"/>
      <c r="AD20" s="512"/>
      <c r="AE20" s="512"/>
      <c r="AG20" s="206"/>
      <c r="AH20" s="507"/>
      <c r="AI20" s="507"/>
      <c r="AJ20" s="507"/>
      <c r="AK20" s="507"/>
      <c r="AL20" s="507"/>
      <c r="AM20" s="507"/>
      <c r="AN20" s="507"/>
      <c r="AO20" s="507"/>
      <c r="AP20" s="507"/>
      <c r="AQ20" s="558"/>
      <c r="AR20" s="509"/>
      <c r="AS20" s="509"/>
      <c r="AV20" s="505"/>
      <c r="AW20" s="505"/>
      <c r="AX20" s="207"/>
      <c r="AY20" s="204"/>
      <c r="AZ20" s="204"/>
      <c r="BA20" s="204"/>
      <c r="BB20" s="204"/>
      <c r="BC20" s="204"/>
      <c r="BD20" s="199"/>
      <c r="BE20" s="199"/>
      <c r="BF20" s="199"/>
      <c r="BG20" s="199"/>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row>
    <row r="21" spans="4:229" ht="15" customHeight="1" x14ac:dyDescent="0.25">
      <c r="D21" s="530" t="s">
        <v>4</v>
      </c>
      <c r="E21" s="530"/>
      <c r="F21" s="530"/>
      <c r="G21" s="530"/>
      <c r="H21" s="530"/>
      <c r="I21" s="530"/>
      <c r="J21" s="530"/>
      <c r="K21" s="530"/>
      <c r="L21" s="530"/>
      <c r="M21" s="560"/>
      <c r="N21" s="512"/>
      <c r="O21" s="512"/>
      <c r="Q21" s="203"/>
      <c r="R21" s="203"/>
      <c r="T21" s="530" t="s">
        <v>939</v>
      </c>
      <c r="U21" s="530"/>
      <c r="V21" s="530"/>
      <c r="W21" s="530"/>
      <c r="X21" s="530"/>
      <c r="Y21" s="530"/>
      <c r="Z21" s="530"/>
      <c r="AA21" s="530"/>
      <c r="AB21" s="530"/>
      <c r="AC21" s="560"/>
      <c r="AD21" s="512"/>
      <c r="AE21" s="512"/>
      <c r="AV21" s="505" t="e">
        <f>VLOOKUP(N21,Liste!$A:$B,2,FALSE)</f>
        <v>#N/A</v>
      </c>
      <c r="AW21" s="505"/>
      <c r="AX21" s="207" t="e">
        <f>VLOOKUP(AD21,Liste!$A:$B,2,FALSE)</f>
        <v>#N/A</v>
      </c>
      <c r="AY21" s="204"/>
      <c r="AZ21" s="204"/>
      <c r="BA21" s="204"/>
      <c r="BB21" s="204"/>
      <c r="BC21" s="204"/>
      <c r="BD21" s="199"/>
      <c r="BE21" s="199"/>
      <c r="BF21" s="199"/>
      <c r="BG21" s="199"/>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row>
    <row r="22" spans="4:229" ht="15" customHeight="1" x14ac:dyDescent="0.25">
      <c r="D22" s="530"/>
      <c r="E22" s="530"/>
      <c r="F22" s="530"/>
      <c r="G22" s="530"/>
      <c r="H22" s="530"/>
      <c r="I22" s="530"/>
      <c r="J22" s="530"/>
      <c r="K22" s="530"/>
      <c r="L22" s="530"/>
      <c r="M22" s="560"/>
      <c r="N22" s="512"/>
      <c r="O22" s="512"/>
      <c r="Q22" s="203"/>
      <c r="R22" s="203"/>
      <c r="T22" s="530"/>
      <c r="U22" s="530"/>
      <c r="V22" s="530"/>
      <c r="W22" s="530"/>
      <c r="X22" s="530"/>
      <c r="Y22" s="530"/>
      <c r="Z22" s="530"/>
      <c r="AA22" s="530"/>
      <c r="AB22" s="530"/>
      <c r="AC22" s="560"/>
      <c r="AD22" s="512"/>
      <c r="AE22" s="512"/>
      <c r="AH22" s="510" t="s">
        <v>10</v>
      </c>
      <c r="AI22" s="510"/>
      <c r="AJ22" s="510"/>
      <c r="AK22" s="510"/>
      <c r="AL22" s="510"/>
      <c r="AM22" s="510"/>
      <c r="AN22" s="510"/>
      <c r="AO22" s="510"/>
      <c r="AP22" s="510"/>
      <c r="AQ22" s="510"/>
      <c r="AR22" s="510"/>
      <c r="AS22" s="510"/>
      <c r="AV22" s="505"/>
      <c r="AW22" s="505"/>
      <c r="AX22" s="207"/>
      <c r="AY22" s="204"/>
      <c r="AZ22" s="204"/>
      <c r="BA22" s="204"/>
      <c r="BB22" s="204"/>
      <c r="BC22" s="204"/>
      <c r="BD22" s="199"/>
      <c r="BE22" s="199"/>
      <c r="BF22" s="199"/>
      <c r="BG22" s="199"/>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row>
    <row r="23" spans="4:229" ht="15" customHeight="1" thickBot="1" x14ac:dyDescent="0.3">
      <c r="D23" s="530" t="s">
        <v>5</v>
      </c>
      <c r="E23" s="530"/>
      <c r="F23" s="530"/>
      <c r="G23" s="530"/>
      <c r="H23" s="530"/>
      <c r="I23" s="530"/>
      <c r="J23" s="530"/>
      <c r="K23" s="530"/>
      <c r="L23" s="530"/>
      <c r="M23" s="560"/>
      <c r="N23" s="512"/>
      <c r="O23" s="512"/>
      <c r="Q23" s="203"/>
      <c r="R23" s="203"/>
      <c r="T23" s="203"/>
      <c r="U23" s="203"/>
      <c r="V23" s="203"/>
      <c r="W23" s="205"/>
      <c r="X23" s="205"/>
      <c r="Y23" s="205"/>
      <c r="Z23" s="205"/>
      <c r="AA23" s="205"/>
      <c r="AH23" s="511"/>
      <c r="AI23" s="511"/>
      <c r="AJ23" s="511"/>
      <c r="AK23" s="511"/>
      <c r="AL23" s="511"/>
      <c r="AM23" s="511"/>
      <c r="AN23" s="511"/>
      <c r="AO23" s="511"/>
      <c r="AP23" s="511"/>
      <c r="AQ23" s="511"/>
      <c r="AR23" s="511"/>
      <c r="AS23" s="511"/>
      <c r="AV23" s="505" t="e">
        <f>VLOOKUP(N23,Liste!$A:$B,2,FALSE)</f>
        <v>#N/A</v>
      </c>
      <c r="AW23" s="505"/>
      <c r="AX23" s="207"/>
      <c r="AY23" s="204"/>
      <c r="AZ23" s="204"/>
      <c r="BA23" s="204"/>
      <c r="BB23" s="204"/>
      <c r="BC23" s="204"/>
      <c r="BD23" s="199"/>
      <c r="BE23" s="199"/>
      <c r="BF23" s="199"/>
      <c r="BG23" s="199"/>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row>
    <row r="24" spans="4:229" ht="15" customHeight="1" thickTop="1" x14ac:dyDescent="0.25">
      <c r="D24" s="530"/>
      <c r="E24" s="530"/>
      <c r="F24" s="530"/>
      <c r="G24" s="530"/>
      <c r="H24" s="530"/>
      <c r="I24" s="530"/>
      <c r="J24" s="530"/>
      <c r="K24" s="530"/>
      <c r="L24" s="530"/>
      <c r="M24" s="560"/>
      <c r="N24" s="512"/>
      <c r="O24" s="512"/>
      <c r="Q24" s="203"/>
      <c r="R24" s="203"/>
      <c r="T24" s="510" t="s">
        <v>14</v>
      </c>
      <c r="U24" s="510"/>
      <c r="V24" s="510"/>
      <c r="W24" s="510"/>
      <c r="X24" s="510"/>
      <c r="Y24" s="510"/>
      <c r="Z24" s="510"/>
      <c r="AA24" s="510"/>
      <c r="AB24" s="510"/>
      <c r="AC24" s="510"/>
      <c r="AD24" s="510"/>
      <c r="AE24" s="510"/>
      <c r="AH24" s="506" t="s">
        <v>10</v>
      </c>
      <c r="AI24" s="506"/>
      <c r="AJ24" s="506"/>
      <c r="AK24" s="506"/>
      <c r="AL24" s="506"/>
      <c r="AM24" s="506"/>
      <c r="AN24" s="506"/>
      <c r="AO24" s="506"/>
      <c r="AP24" s="506"/>
      <c r="AQ24" s="557"/>
      <c r="AR24" s="508"/>
      <c r="AS24" s="508"/>
      <c r="AV24" s="505"/>
      <c r="AW24" s="505"/>
      <c r="AX24" s="207"/>
      <c r="AY24" s="204"/>
      <c r="AZ24" s="204"/>
      <c r="BA24" s="204"/>
      <c r="BB24" s="204"/>
      <c r="BC24" s="204"/>
      <c r="BD24" s="199"/>
      <c r="BE24" s="199"/>
      <c r="BF24" s="199"/>
      <c r="BG24" s="199"/>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row>
    <row r="25" spans="4:229" ht="15" customHeight="1" thickBot="1" x14ac:dyDescent="0.3">
      <c r="D25" s="530" t="s">
        <v>18</v>
      </c>
      <c r="E25" s="530"/>
      <c r="F25" s="530"/>
      <c r="G25" s="530"/>
      <c r="H25" s="530"/>
      <c r="I25" s="530"/>
      <c r="J25" s="530"/>
      <c r="K25" s="530"/>
      <c r="L25" s="530"/>
      <c r="M25" s="560"/>
      <c r="N25" s="512"/>
      <c r="O25" s="512"/>
      <c r="Q25" s="203"/>
      <c r="R25" s="203"/>
      <c r="T25" s="511"/>
      <c r="U25" s="511"/>
      <c r="V25" s="511"/>
      <c r="W25" s="511"/>
      <c r="X25" s="511"/>
      <c r="Y25" s="511"/>
      <c r="Z25" s="511"/>
      <c r="AA25" s="511"/>
      <c r="AB25" s="511"/>
      <c r="AC25" s="511"/>
      <c r="AD25" s="511"/>
      <c r="AE25" s="511"/>
      <c r="AH25" s="507"/>
      <c r="AI25" s="507"/>
      <c r="AJ25" s="507"/>
      <c r="AK25" s="507"/>
      <c r="AL25" s="507"/>
      <c r="AM25" s="507"/>
      <c r="AN25" s="507"/>
      <c r="AO25" s="507"/>
      <c r="AP25" s="507"/>
      <c r="AQ25" s="558"/>
      <c r="AR25" s="509"/>
      <c r="AS25" s="509"/>
      <c r="AV25" s="505" t="e">
        <f>VLOOKUP(N25,Liste!$A:$B,2,FALSE)</f>
        <v>#N/A</v>
      </c>
      <c r="AW25" s="505"/>
      <c r="AX25" s="207"/>
      <c r="AY25" s="204"/>
      <c r="AZ25" s="204"/>
      <c r="BA25" s="204"/>
      <c r="BB25" s="204"/>
      <c r="BC25" s="204"/>
      <c r="BD25" s="199"/>
      <c r="BE25" s="199"/>
      <c r="BF25" s="199"/>
      <c r="BG25" s="199"/>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row>
    <row r="26" spans="4:229" ht="15" customHeight="1" thickTop="1" x14ac:dyDescent="0.25">
      <c r="D26" s="530"/>
      <c r="E26" s="530"/>
      <c r="F26" s="530"/>
      <c r="G26" s="530"/>
      <c r="H26" s="530"/>
      <c r="I26" s="530"/>
      <c r="J26" s="530"/>
      <c r="K26" s="530"/>
      <c r="L26" s="530"/>
      <c r="M26" s="560"/>
      <c r="N26" s="512"/>
      <c r="O26" s="512"/>
      <c r="Q26" s="203"/>
      <c r="R26" s="203"/>
      <c r="T26" s="531" t="s">
        <v>933</v>
      </c>
      <c r="U26" s="531"/>
      <c r="V26" s="531"/>
      <c r="W26" s="531"/>
      <c r="X26" s="531"/>
      <c r="Y26" s="531"/>
      <c r="Z26" s="531"/>
      <c r="AA26" s="531"/>
      <c r="AB26" s="531"/>
      <c r="AC26" s="559"/>
      <c r="AD26" s="532"/>
      <c r="AE26" s="532"/>
      <c r="AV26" s="505"/>
      <c r="AW26" s="505"/>
      <c r="AX26" s="207"/>
      <c r="AY26" s="204"/>
      <c r="AZ26" s="204"/>
      <c r="BA26" s="204"/>
      <c r="BB26" s="204"/>
      <c r="BC26" s="204"/>
      <c r="BD26" s="199"/>
      <c r="BE26" s="199"/>
      <c r="BF26" s="199"/>
      <c r="BG26" s="199"/>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row>
    <row r="27" spans="4:229" ht="15" customHeight="1" x14ac:dyDescent="0.25">
      <c r="D27" s="530" t="s">
        <v>940</v>
      </c>
      <c r="E27" s="530"/>
      <c r="F27" s="530"/>
      <c r="G27" s="530"/>
      <c r="H27" s="530"/>
      <c r="I27" s="530"/>
      <c r="J27" s="530"/>
      <c r="K27" s="530"/>
      <c r="L27" s="530"/>
      <c r="M27" s="560"/>
      <c r="N27" s="512"/>
      <c r="O27" s="512"/>
      <c r="Q27" s="203"/>
      <c r="R27" s="203"/>
      <c r="T27" s="530"/>
      <c r="U27" s="530"/>
      <c r="V27" s="530"/>
      <c r="W27" s="530"/>
      <c r="X27" s="530"/>
      <c r="Y27" s="530"/>
      <c r="Z27" s="530"/>
      <c r="AA27" s="530"/>
      <c r="AB27" s="530"/>
      <c r="AC27" s="560"/>
      <c r="AD27" s="512"/>
      <c r="AE27" s="512"/>
      <c r="AH27" s="510" t="s">
        <v>800</v>
      </c>
      <c r="AI27" s="510"/>
      <c r="AJ27" s="510"/>
      <c r="AK27" s="510"/>
      <c r="AL27" s="510"/>
      <c r="AM27" s="510"/>
      <c r="AN27" s="510"/>
      <c r="AO27" s="510"/>
      <c r="AP27" s="510"/>
      <c r="AQ27" s="510"/>
      <c r="AR27" s="510"/>
      <c r="AS27" s="510"/>
      <c r="AV27" s="505" t="e">
        <f>VLOOKUP(N27,Liste!$A:$B,2,FALSE)</f>
        <v>#N/A</v>
      </c>
      <c r="AW27" s="505"/>
      <c r="AX27" s="207"/>
      <c r="AY27" s="207"/>
      <c r="AZ27" s="199"/>
      <c r="BA27" s="199"/>
      <c r="BB27" s="199"/>
      <c r="BC27" s="199"/>
      <c r="BD27" s="199"/>
      <c r="BE27" s="199"/>
      <c r="BF27" s="199"/>
      <c r="BG27" s="199"/>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row>
    <row r="28" spans="4:229" ht="15" customHeight="1" thickBot="1" x14ac:dyDescent="0.3">
      <c r="D28" s="530"/>
      <c r="E28" s="530"/>
      <c r="F28" s="530"/>
      <c r="G28" s="530"/>
      <c r="H28" s="530"/>
      <c r="I28" s="530"/>
      <c r="J28" s="530"/>
      <c r="K28" s="530"/>
      <c r="L28" s="530"/>
      <c r="M28" s="560"/>
      <c r="N28" s="512"/>
      <c r="O28" s="512"/>
      <c r="Q28" s="203"/>
      <c r="R28" s="203"/>
      <c r="T28" s="530" t="s">
        <v>9</v>
      </c>
      <c r="U28" s="530"/>
      <c r="V28" s="530"/>
      <c r="W28" s="530"/>
      <c r="X28" s="530"/>
      <c r="Y28" s="530"/>
      <c r="Z28" s="530"/>
      <c r="AA28" s="530"/>
      <c r="AB28" s="530"/>
      <c r="AC28" s="560"/>
      <c r="AD28" s="512"/>
      <c r="AE28" s="512"/>
      <c r="AH28" s="511"/>
      <c r="AI28" s="511"/>
      <c r="AJ28" s="511"/>
      <c r="AK28" s="511"/>
      <c r="AL28" s="511"/>
      <c r="AM28" s="511"/>
      <c r="AN28" s="511"/>
      <c r="AO28" s="511"/>
      <c r="AP28" s="511"/>
      <c r="AQ28" s="511"/>
      <c r="AR28" s="511"/>
      <c r="AS28" s="511"/>
      <c r="AV28" s="505"/>
      <c r="AW28" s="505"/>
      <c r="AX28" s="207"/>
      <c r="AY28" s="207"/>
      <c r="AZ28" s="199"/>
      <c r="BA28" s="199"/>
      <c r="BB28" s="199"/>
      <c r="BC28" s="199"/>
      <c r="BD28" s="199"/>
      <c r="BE28" s="199"/>
      <c r="BF28" s="199"/>
      <c r="BG28" s="199"/>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row>
    <row r="29" spans="4:229" ht="15" customHeight="1" thickTop="1" x14ac:dyDescent="0.25">
      <c r="D29" s="530" t="s">
        <v>6</v>
      </c>
      <c r="E29" s="530"/>
      <c r="F29" s="530"/>
      <c r="G29" s="530"/>
      <c r="H29" s="530"/>
      <c r="I29" s="530"/>
      <c r="J29" s="530"/>
      <c r="K29" s="530"/>
      <c r="L29" s="530"/>
      <c r="M29" s="560"/>
      <c r="N29" s="512"/>
      <c r="O29" s="512"/>
      <c r="Q29" s="203"/>
      <c r="R29" s="203"/>
      <c r="T29" s="530"/>
      <c r="U29" s="530"/>
      <c r="V29" s="530"/>
      <c r="W29" s="530"/>
      <c r="X29" s="530"/>
      <c r="Y29" s="530"/>
      <c r="Z29" s="530"/>
      <c r="AA29" s="530"/>
      <c r="AB29" s="530"/>
      <c r="AC29" s="560"/>
      <c r="AD29" s="512"/>
      <c r="AE29" s="512"/>
      <c r="AH29" s="506" t="s">
        <v>782</v>
      </c>
      <c r="AI29" s="506"/>
      <c r="AJ29" s="506"/>
      <c r="AK29" s="506"/>
      <c r="AL29" s="506"/>
      <c r="AM29" s="506"/>
      <c r="AN29" s="506"/>
      <c r="AO29" s="506"/>
      <c r="AP29" s="506"/>
      <c r="AQ29" s="557"/>
      <c r="AR29" s="508"/>
      <c r="AS29" s="508"/>
      <c r="AV29" s="505" t="e">
        <f>VLOOKUP(N29,Liste!$A:$B,2,FALSE)</f>
        <v>#N/A</v>
      </c>
      <c r="AW29" s="505"/>
      <c r="AX29" s="207" t="e">
        <f>VLOOKUP(AD26,Liste!$A:$B,2,FALSE)</f>
        <v>#N/A</v>
      </c>
      <c r="AY29" s="207"/>
      <c r="AZ29" s="199"/>
      <c r="BA29" s="199"/>
      <c r="BB29" s="199"/>
      <c r="BC29" s="199"/>
      <c r="BD29" s="199"/>
      <c r="BE29" s="199"/>
      <c r="BF29" s="199"/>
      <c r="BG29" s="199"/>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row>
    <row r="30" spans="4:229" ht="15" customHeight="1" thickBot="1" x14ac:dyDescent="0.3">
      <c r="D30" s="530"/>
      <c r="E30" s="530"/>
      <c r="F30" s="530"/>
      <c r="G30" s="530"/>
      <c r="H30" s="530"/>
      <c r="I30" s="530"/>
      <c r="J30" s="530"/>
      <c r="K30" s="530"/>
      <c r="L30" s="530"/>
      <c r="M30" s="560"/>
      <c r="N30" s="512"/>
      <c r="O30" s="512"/>
      <c r="Q30" s="203"/>
      <c r="R30" s="203"/>
      <c r="AH30" s="507"/>
      <c r="AI30" s="507"/>
      <c r="AJ30" s="507"/>
      <c r="AK30" s="507"/>
      <c r="AL30" s="507"/>
      <c r="AM30" s="507"/>
      <c r="AN30" s="507"/>
      <c r="AO30" s="507"/>
      <c r="AP30" s="507"/>
      <c r="AQ30" s="558"/>
      <c r="AR30" s="509"/>
      <c r="AS30" s="509"/>
      <c r="AV30" s="505"/>
      <c r="AW30" s="505"/>
      <c r="AX30" s="207"/>
      <c r="AY30" s="207"/>
      <c r="AZ30" s="199"/>
      <c r="BA30" s="199"/>
      <c r="BB30" s="199"/>
      <c r="BC30" s="199"/>
      <c r="BD30" s="199"/>
      <c r="BE30" s="199"/>
      <c r="BF30" s="199"/>
      <c r="BG30" s="199"/>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row>
    <row r="31" spans="4:229" ht="15" customHeight="1" x14ac:dyDescent="0.3">
      <c r="D31" s="506" t="s">
        <v>16</v>
      </c>
      <c r="E31" s="506"/>
      <c r="F31" s="506"/>
      <c r="G31" s="506"/>
      <c r="H31" s="506"/>
      <c r="I31" s="506"/>
      <c r="J31" s="506"/>
      <c r="K31" s="506"/>
      <c r="L31" s="506"/>
      <c r="M31" s="208"/>
      <c r="N31" s="508"/>
      <c r="O31" s="508"/>
      <c r="Q31" s="203"/>
      <c r="R31" s="203"/>
      <c r="T31" s="510" t="s">
        <v>12</v>
      </c>
      <c r="U31" s="510"/>
      <c r="V31" s="510"/>
      <c r="W31" s="510"/>
      <c r="X31" s="510"/>
      <c r="Y31" s="510"/>
      <c r="Z31" s="510"/>
      <c r="AA31" s="510"/>
      <c r="AB31" s="510"/>
      <c r="AC31" s="510"/>
      <c r="AD31" s="510"/>
      <c r="AE31" s="510"/>
      <c r="AV31" s="505" t="e">
        <f>VLOOKUP(N31,Liste!$A:$B,2,FALSE)</f>
        <v>#N/A</v>
      </c>
      <c r="AW31" s="505"/>
      <c r="AX31" s="505" t="e">
        <f>VLOOKUP(AD28,Liste!$A:$B,2,FALSE)</f>
        <v>#N/A</v>
      </c>
      <c r="AY31" s="505"/>
      <c r="AZ31" s="505" t="e">
        <f>VLOOKUP(AR24,Liste!$A:$B,2,FALSE)</f>
        <v>#N/A</v>
      </c>
      <c r="BA31" s="505"/>
      <c r="BB31" s="199"/>
      <c r="BC31" s="199"/>
      <c r="BD31" s="199"/>
      <c r="BE31" s="199"/>
      <c r="BF31" s="199"/>
      <c r="BG31" s="199"/>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row>
    <row r="32" spans="4:229" ht="15" customHeight="1" thickBot="1" x14ac:dyDescent="0.35">
      <c r="D32" s="507"/>
      <c r="E32" s="507"/>
      <c r="F32" s="507"/>
      <c r="G32" s="507"/>
      <c r="H32" s="507"/>
      <c r="I32" s="507"/>
      <c r="J32" s="507"/>
      <c r="K32" s="507"/>
      <c r="L32" s="507"/>
      <c r="M32" s="209"/>
      <c r="N32" s="509"/>
      <c r="O32" s="509"/>
      <c r="Q32" s="203"/>
      <c r="R32" s="203"/>
      <c r="T32" s="511"/>
      <c r="U32" s="511"/>
      <c r="V32" s="511"/>
      <c r="W32" s="511"/>
      <c r="X32" s="511"/>
      <c r="Y32" s="511"/>
      <c r="Z32" s="511"/>
      <c r="AA32" s="511"/>
      <c r="AB32" s="511"/>
      <c r="AC32" s="511"/>
      <c r="AD32" s="511"/>
      <c r="AE32" s="511"/>
      <c r="AG32" s="203"/>
      <c r="AH32" s="510" t="s">
        <v>803</v>
      </c>
      <c r="AI32" s="510"/>
      <c r="AJ32" s="510"/>
      <c r="AK32" s="510"/>
      <c r="AL32" s="510"/>
      <c r="AM32" s="510"/>
      <c r="AN32" s="510"/>
      <c r="AO32" s="510"/>
      <c r="AP32" s="510"/>
      <c r="AQ32" s="510"/>
      <c r="AR32" s="510"/>
      <c r="AS32" s="510"/>
      <c r="AV32" s="505"/>
      <c r="AW32" s="505"/>
      <c r="AX32" s="505"/>
      <c r="AY32" s="505"/>
      <c r="AZ32" s="505"/>
      <c r="BA32" s="505"/>
      <c r="BB32" s="199"/>
      <c r="BC32" s="199"/>
      <c r="BD32" s="199"/>
      <c r="BE32" s="199"/>
      <c r="BF32" s="199"/>
      <c r="BG32" s="199"/>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row>
    <row r="33" spans="1:229" ht="12" customHeight="1" thickBot="1" x14ac:dyDescent="0.35">
      <c r="D33" s="564"/>
      <c r="E33" s="564"/>
      <c r="F33" s="564"/>
      <c r="G33" s="564"/>
      <c r="H33" s="564"/>
      <c r="I33" s="564"/>
      <c r="J33" s="564"/>
      <c r="K33" s="564"/>
      <c r="L33" s="564"/>
      <c r="M33" s="210"/>
      <c r="N33" s="210"/>
      <c r="O33" s="210"/>
      <c r="Q33" s="203"/>
      <c r="R33" s="203"/>
      <c r="T33" s="506" t="s">
        <v>12</v>
      </c>
      <c r="U33" s="506"/>
      <c r="V33" s="506"/>
      <c r="W33" s="506"/>
      <c r="X33" s="506"/>
      <c r="Y33" s="506"/>
      <c r="Z33" s="506"/>
      <c r="AA33" s="506"/>
      <c r="AB33" s="506"/>
      <c r="AC33" s="211"/>
      <c r="AD33" s="508"/>
      <c r="AE33" s="508"/>
      <c r="AG33" s="203"/>
      <c r="AH33" s="511"/>
      <c r="AI33" s="511"/>
      <c r="AJ33" s="511"/>
      <c r="AK33" s="511"/>
      <c r="AL33" s="511"/>
      <c r="AM33" s="511"/>
      <c r="AN33" s="511"/>
      <c r="AO33" s="511"/>
      <c r="AP33" s="511"/>
      <c r="AQ33" s="511"/>
      <c r="AR33" s="511"/>
      <c r="AS33" s="511"/>
      <c r="AV33" s="199"/>
      <c r="AW33" s="199"/>
      <c r="AX33" s="199"/>
      <c r="AY33" s="199"/>
      <c r="AZ33" s="199"/>
      <c r="BA33" s="199"/>
      <c r="BB33" s="199"/>
      <c r="BC33" s="199"/>
      <c r="BD33" s="199"/>
      <c r="BE33" s="199"/>
      <c r="BF33" s="199"/>
      <c r="BG33" s="199"/>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row>
    <row r="34" spans="1:229" ht="12" customHeight="1" thickTop="1" thickBot="1" x14ac:dyDescent="0.35">
      <c r="D34" s="565"/>
      <c r="E34" s="565"/>
      <c r="F34" s="565"/>
      <c r="G34" s="565"/>
      <c r="H34" s="565"/>
      <c r="I34" s="565"/>
      <c r="J34" s="565"/>
      <c r="K34" s="565"/>
      <c r="L34" s="565"/>
      <c r="M34" s="212"/>
      <c r="N34" s="212"/>
      <c r="O34" s="212"/>
      <c r="Q34" s="203"/>
      <c r="R34" s="203"/>
      <c r="T34" s="507"/>
      <c r="U34" s="507"/>
      <c r="V34" s="507"/>
      <c r="W34" s="507"/>
      <c r="X34" s="507"/>
      <c r="Y34" s="507"/>
      <c r="Z34" s="507"/>
      <c r="AA34" s="507"/>
      <c r="AB34" s="507"/>
      <c r="AC34" s="213"/>
      <c r="AD34" s="509"/>
      <c r="AE34" s="509"/>
      <c r="AG34" s="203"/>
      <c r="AH34" s="562" t="s">
        <v>802</v>
      </c>
      <c r="AI34" s="562"/>
      <c r="AJ34" s="562"/>
      <c r="AK34" s="562"/>
      <c r="AL34" s="562"/>
      <c r="AM34" s="562"/>
      <c r="AN34" s="562"/>
      <c r="AO34" s="562"/>
      <c r="AP34" s="562"/>
      <c r="AQ34" s="557"/>
      <c r="AR34" s="508"/>
      <c r="AS34" s="508"/>
      <c r="AV34" s="199"/>
      <c r="AW34" s="199"/>
      <c r="AX34" s="199"/>
      <c r="AY34" s="199"/>
      <c r="AZ34" s="199"/>
      <c r="BA34" s="199"/>
      <c r="BB34" s="199"/>
      <c r="BC34" s="199"/>
      <c r="BD34" s="199"/>
      <c r="BE34" s="199"/>
      <c r="BF34" s="199"/>
      <c r="BG34" s="199"/>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row>
    <row r="35" spans="1:229" ht="12" customHeight="1" thickBot="1" x14ac:dyDescent="0.3">
      <c r="D35" s="203"/>
      <c r="E35" s="203"/>
      <c r="F35" s="203"/>
      <c r="G35" s="203"/>
      <c r="H35" s="203"/>
      <c r="I35" s="203"/>
      <c r="J35" s="203"/>
      <c r="Q35" s="203"/>
      <c r="R35" s="203"/>
      <c r="T35" s="203"/>
      <c r="U35" s="203"/>
      <c r="V35" s="203"/>
      <c r="W35" s="203"/>
      <c r="X35" s="203"/>
      <c r="Y35" s="203"/>
      <c r="Z35" s="203"/>
      <c r="AA35" s="203"/>
      <c r="AB35" s="203"/>
      <c r="AC35" s="203"/>
      <c r="AD35" s="203"/>
      <c r="AE35" s="203"/>
      <c r="AG35" s="203"/>
      <c r="AH35" s="563"/>
      <c r="AI35" s="563"/>
      <c r="AJ35" s="563"/>
      <c r="AK35" s="563"/>
      <c r="AL35" s="563"/>
      <c r="AM35" s="563"/>
      <c r="AN35" s="563"/>
      <c r="AO35" s="563"/>
      <c r="AP35" s="563"/>
      <c r="AQ35" s="558"/>
      <c r="AR35" s="509"/>
      <c r="AS35" s="509"/>
      <c r="AV35" s="199"/>
      <c r="AW35" s="199"/>
      <c r="AX35" s="199"/>
      <c r="AY35" s="199"/>
      <c r="AZ35" s="199"/>
      <c r="BA35" s="199"/>
      <c r="BB35" s="199"/>
      <c r="BC35" s="199"/>
      <c r="BD35" s="199"/>
      <c r="BE35" s="199"/>
      <c r="BF35" s="199"/>
      <c r="BG35" s="199"/>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row>
    <row r="36" spans="1:229" ht="12" customHeight="1" x14ac:dyDescent="0.25">
      <c r="A36" s="550" t="s">
        <v>187</v>
      </c>
      <c r="B36" s="550"/>
      <c r="C36" s="550"/>
      <c r="D36" s="550"/>
      <c r="E36" s="550"/>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50"/>
      <c r="AQ36" s="550"/>
      <c r="AR36" s="550"/>
      <c r="AS36" s="550"/>
      <c r="AT36" s="550"/>
      <c r="AU36" s="550"/>
      <c r="AV36" s="199"/>
      <c r="AW36" s="199"/>
      <c r="AX36" s="199"/>
      <c r="AY36" s="199"/>
      <c r="AZ36" s="199"/>
      <c r="BA36" s="199"/>
      <c r="BB36" s="199"/>
      <c r="BC36" s="199"/>
      <c r="BD36" s="199"/>
      <c r="BE36" s="199"/>
      <c r="BF36" s="199"/>
      <c r="BG36" s="199"/>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row>
    <row r="37" spans="1:229" ht="12" customHeight="1" thickBot="1" x14ac:dyDescent="0.3">
      <c r="AV37" s="199"/>
      <c r="AW37" s="199"/>
      <c r="AX37" s="199"/>
      <c r="AY37" s="199"/>
      <c r="AZ37" s="199"/>
      <c r="BA37" s="199"/>
      <c r="BB37" s="199"/>
      <c r="BC37" s="199"/>
      <c r="BD37" s="199"/>
      <c r="BE37" s="199"/>
      <c r="BF37" s="199"/>
      <c r="BG37" s="199"/>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row>
    <row r="38" spans="1:229" ht="12" customHeight="1" thickTop="1" x14ac:dyDescent="0.25">
      <c r="A38" s="529"/>
      <c r="B38" s="529"/>
      <c r="C38" s="529"/>
      <c r="D38" s="513">
        <f>D1</f>
        <v>0</v>
      </c>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4" t="s">
        <v>238</v>
      </c>
      <c r="AO38" s="515"/>
      <c r="AP38" s="515"/>
      <c r="AQ38" s="515"/>
      <c r="AR38" s="515"/>
      <c r="AS38" s="515"/>
      <c r="AT38" s="515"/>
      <c r="AU38" s="516"/>
      <c r="AV38" s="199"/>
      <c r="AW38" s="199"/>
      <c r="AX38" s="199"/>
      <c r="AY38" s="199"/>
      <c r="AZ38" s="199"/>
      <c r="BA38" s="199"/>
      <c r="BB38" s="199"/>
      <c r="BC38" s="199"/>
      <c r="BD38" s="199"/>
      <c r="BE38" s="199"/>
      <c r="BF38" s="199"/>
      <c r="BG38" s="199"/>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row>
    <row r="39" spans="1:229" ht="12" customHeight="1" x14ac:dyDescent="0.25">
      <c r="A39" s="529"/>
      <c r="B39" s="529"/>
      <c r="C39" s="529"/>
      <c r="D39" s="513"/>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7"/>
      <c r="AO39" s="518"/>
      <c r="AP39" s="518"/>
      <c r="AQ39" s="518"/>
      <c r="AR39" s="518"/>
      <c r="AS39" s="518"/>
      <c r="AT39" s="518"/>
      <c r="AU39" s="519"/>
      <c r="AV39" s="199"/>
      <c r="AW39" s="199"/>
      <c r="AX39" s="199"/>
      <c r="AY39" s="199"/>
      <c r="AZ39" s="199"/>
      <c r="BA39" s="199"/>
      <c r="BB39" s="199"/>
      <c r="BC39" s="199"/>
      <c r="BD39" s="199"/>
      <c r="BE39" s="199"/>
      <c r="BF39" s="199"/>
      <c r="BG39" s="199"/>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row>
    <row r="40" spans="1:229" ht="12" customHeight="1" thickBot="1" x14ac:dyDescent="0.3">
      <c r="A40" s="529"/>
      <c r="B40" s="529"/>
      <c r="C40" s="529"/>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520"/>
      <c r="AO40" s="521"/>
      <c r="AP40" s="521"/>
      <c r="AQ40" s="521"/>
      <c r="AR40" s="521"/>
      <c r="AS40" s="521"/>
      <c r="AT40" s="521"/>
      <c r="AU40" s="522"/>
      <c r="AV40" s="199"/>
      <c r="AW40" s="199"/>
      <c r="AX40" s="199"/>
      <c r="AY40" s="199"/>
      <c r="AZ40" s="199"/>
      <c r="BA40" s="199"/>
      <c r="BB40" s="199"/>
      <c r="BC40" s="199"/>
      <c r="BD40" s="199"/>
      <c r="BE40" s="199"/>
      <c r="BF40" s="199"/>
      <c r="BG40" s="199"/>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row>
    <row r="41" spans="1:229" ht="12" customHeight="1" thickTop="1" x14ac:dyDescent="0.25">
      <c r="AV41" s="199"/>
      <c r="AW41" s="199"/>
      <c r="AX41" s="199"/>
      <c r="AY41" s="199"/>
      <c r="AZ41" s="199"/>
      <c r="BA41" s="199"/>
      <c r="BB41" s="199"/>
      <c r="BC41" s="199"/>
      <c r="BD41" s="199"/>
      <c r="BE41" s="199"/>
      <c r="BF41" s="199"/>
      <c r="BG41" s="199"/>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row>
    <row r="42" spans="1:229" ht="12" customHeight="1" x14ac:dyDescent="0.25">
      <c r="AV42" s="199"/>
      <c r="AW42" s="199"/>
      <c r="AX42" s="199"/>
      <c r="AY42" s="199"/>
      <c r="AZ42" s="199"/>
      <c r="BA42" s="199"/>
      <c r="BB42" s="199"/>
      <c r="BC42" s="199"/>
      <c r="BD42" s="199"/>
      <c r="BE42" s="199"/>
      <c r="BF42" s="199"/>
      <c r="BG42" s="199"/>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row>
    <row r="43" spans="1:229" ht="12" customHeight="1" x14ac:dyDescent="0.25">
      <c r="D43" s="513" t="s">
        <v>847</v>
      </c>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204"/>
      <c r="AW43" s="204"/>
      <c r="AX43" s="204"/>
      <c r="AY43" s="204"/>
      <c r="AZ43" s="204"/>
      <c r="BA43" s="204"/>
      <c r="BB43" s="204"/>
      <c r="BC43" s="204"/>
      <c r="BD43" s="199"/>
      <c r="BE43" s="199"/>
      <c r="BF43" s="199"/>
      <c r="BG43" s="199"/>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row>
    <row r="44" spans="1:229" ht="12" customHeight="1" x14ac:dyDescent="0.25">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204"/>
      <c r="AW44" s="204"/>
      <c r="AX44" s="204"/>
      <c r="AY44" s="204"/>
      <c r="AZ44" s="204"/>
      <c r="BA44" s="204"/>
      <c r="BB44" s="204"/>
      <c r="BC44" s="204"/>
      <c r="BD44" s="199"/>
      <c r="BE44" s="199"/>
      <c r="BF44" s="199"/>
      <c r="BG44" s="199"/>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row>
    <row r="45" spans="1:229" ht="12" customHeight="1" x14ac:dyDescent="0.25">
      <c r="AV45" s="199"/>
      <c r="AW45" s="199"/>
      <c r="AX45" s="199"/>
      <c r="AY45" s="199"/>
      <c r="AZ45" s="199"/>
      <c r="BA45" s="199"/>
      <c r="BB45" s="199"/>
      <c r="BC45" s="199"/>
      <c r="BD45" s="199"/>
      <c r="BE45" s="199"/>
      <c r="BF45" s="199"/>
      <c r="BG45" s="199"/>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row>
    <row r="46" spans="1:229" ht="12" customHeight="1" x14ac:dyDescent="0.25">
      <c r="D46" s="561" t="s">
        <v>768</v>
      </c>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V46" s="199"/>
      <c r="AW46" s="199"/>
      <c r="AX46" s="199"/>
      <c r="AY46" s="199"/>
      <c r="AZ46" s="199"/>
      <c r="BA46" s="199"/>
      <c r="BB46" s="199"/>
      <c r="BC46" s="199"/>
      <c r="BD46" s="199"/>
      <c r="BE46" s="199"/>
      <c r="BF46" s="199"/>
      <c r="BG46" s="199"/>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row>
    <row r="47" spans="1:229" ht="12" customHeight="1" x14ac:dyDescent="0.25">
      <c r="S47" s="504" t="s">
        <v>190</v>
      </c>
      <c r="T47" s="504"/>
      <c r="U47" s="504"/>
      <c r="V47" s="504"/>
      <c r="W47" s="504"/>
      <c r="X47" s="504" t="str">
        <f>CONCATENATE("NB ",Table!G8)</f>
        <v>NB 2021</v>
      </c>
      <c r="Y47" s="504"/>
      <c r="Z47" s="504"/>
      <c r="AA47" s="504"/>
      <c r="AB47" s="504"/>
      <c r="AC47" s="504" t="str">
        <f>IF(Table!G11&gt;1,CONCATENATE("NB ",Table!G8+1),"")</f>
        <v/>
      </c>
      <c r="AD47" s="504"/>
      <c r="AE47" s="504"/>
      <c r="AF47" s="504"/>
      <c r="AG47" s="504"/>
      <c r="AH47" s="504" t="str">
        <f>IF(Table!G11&gt;2,CONCATENATE("NB ",Table!G8+2),"")</f>
        <v/>
      </c>
      <c r="AI47" s="504"/>
      <c r="AJ47" s="504"/>
      <c r="AK47" s="504"/>
      <c r="AL47" s="504"/>
      <c r="AM47" s="504" t="str">
        <f>IF(Table!G11&gt;3,CONCATENATE("NB ",Table!G8+3),"")</f>
        <v/>
      </c>
      <c r="AN47" s="504"/>
      <c r="AO47" s="504"/>
      <c r="AP47" s="504"/>
      <c r="AQ47" s="504"/>
      <c r="AR47" s="203" t="str">
        <f>IF(Table!V11&gt;1,CONCATENATE("NB ",Table!V8+1),"")</f>
        <v/>
      </c>
      <c r="AS47" s="504" t="str">
        <f>IF(Table!G11&gt;4,CONCATENATE("NB ",Table!G8+4),"")</f>
        <v/>
      </c>
      <c r="AT47" s="504"/>
      <c r="AU47" s="504"/>
      <c r="AV47" s="199"/>
      <c r="AW47" s="199"/>
      <c r="AX47" s="199"/>
      <c r="AY47" s="199"/>
      <c r="AZ47" s="199"/>
      <c r="BA47" s="199"/>
      <c r="BB47" s="199"/>
      <c r="BC47" s="199"/>
      <c r="BD47" s="199"/>
      <c r="BE47" s="199"/>
      <c r="BF47" s="199"/>
      <c r="BG47" s="199"/>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row>
    <row r="48" spans="1:229" ht="12" customHeight="1" x14ac:dyDescent="0.25">
      <c r="S48" s="504"/>
      <c r="T48" s="504"/>
      <c r="U48" s="504"/>
      <c r="V48" s="504"/>
      <c r="W48" s="504"/>
      <c r="X48" s="504"/>
      <c r="Y48" s="504"/>
      <c r="Z48" s="504"/>
      <c r="AA48" s="504"/>
      <c r="AB48" s="504"/>
      <c r="AC48" s="504"/>
      <c r="AD48" s="504"/>
      <c r="AE48" s="504"/>
      <c r="AF48" s="504"/>
      <c r="AG48" s="504"/>
      <c r="AH48" s="504"/>
      <c r="AI48" s="504"/>
      <c r="AJ48" s="504"/>
      <c r="AK48" s="504"/>
      <c r="AL48" s="504"/>
      <c r="AM48" s="504"/>
      <c r="AN48" s="504"/>
      <c r="AO48" s="504"/>
      <c r="AP48" s="504"/>
      <c r="AQ48" s="504"/>
      <c r="AR48" s="203"/>
      <c r="AS48" s="504"/>
      <c r="AT48" s="504"/>
      <c r="AU48" s="504"/>
      <c r="AV48" s="199"/>
      <c r="AW48" s="199"/>
      <c r="AX48" s="199"/>
      <c r="AY48" s="199"/>
      <c r="AZ48" s="199"/>
      <c r="BA48" s="199"/>
      <c r="BB48" s="199"/>
      <c r="BC48" s="199"/>
      <c r="BD48" s="199"/>
      <c r="BE48" s="199"/>
      <c r="BF48" s="199"/>
      <c r="BG48" s="199"/>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row>
    <row r="49" spans="5:229" ht="12" customHeight="1" thickBot="1" x14ac:dyDescent="0.3">
      <c r="AV49" s="199"/>
      <c r="AW49" s="199"/>
      <c r="AX49" s="199"/>
      <c r="AY49" s="199"/>
      <c r="AZ49" s="199"/>
      <c r="BA49" s="199"/>
      <c r="BB49" s="199"/>
      <c r="BC49" s="199"/>
      <c r="BD49" s="199"/>
      <c r="BE49" s="199"/>
      <c r="BF49" s="199"/>
      <c r="BG49" s="199"/>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row>
    <row r="50" spans="5:229" ht="12" customHeight="1" x14ac:dyDescent="0.25">
      <c r="E50" s="498" t="s">
        <v>810</v>
      </c>
      <c r="F50" s="499"/>
      <c r="G50" s="499"/>
      <c r="H50" s="499"/>
      <c r="I50" s="499"/>
      <c r="J50" s="499"/>
      <c r="K50" s="499"/>
      <c r="L50" s="499"/>
      <c r="M50" s="499"/>
      <c r="N50" s="499"/>
      <c r="O50" s="499"/>
      <c r="P50" s="499"/>
      <c r="Q50" s="500"/>
      <c r="T50" s="523"/>
      <c r="U50" s="524"/>
      <c r="V50" s="525"/>
      <c r="W50" s="205"/>
      <c r="X50" s="205"/>
      <c r="Y50" s="492"/>
      <c r="Z50" s="493"/>
      <c r="AA50" s="494"/>
      <c r="AB50" s="205"/>
      <c r="AC50" s="205"/>
      <c r="AD50" s="492"/>
      <c r="AE50" s="493"/>
      <c r="AF50" s="494"/>
      <c r="AG50" s="205"/>
      <c r="AH50" s="205"/>
      <c r="AI50" s="492"/>
      <c r="AJ50" s="493"/>
      <c r="AK50" s="494"/>
      <c r="AL50" s="205"/>
      <c r="AM50" s="205"/>
      <c r="AN50" s="492"/>
      <c r="AO50" s="493"/>
      <c r="AP50" s="494"/>
      <c r="AQ50" s="205"/>
      <c r="AR50" s="205"/>
      <c r="AS50" s="492"/>
      <c r="AT50" s="493"/>
      <c r="AU50" s="494"/>
      <c r="AV50" s="199"/>
      <c r="AW50" s="199"/>
      <c r="AX50" s="199"/>
      <c r="AY50" s="199"/>
      <c r="AZ50" s="199"/>
      <c r="BA50" s="199"/>
      <c r="BB50" s="199"/>
      <c r="BC50" s="199"/>
      <c r="BD50" s="199"/>
      <c r="BE50" s="199"/>
      <c r="BF50" s="199"/>
      <c r="BG50" s="199"/>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row>
    <row r="51" spans="5:229" ht="12" customHeight="1" thickBot="1" x14ac:dyDescent="0.3">
      <c r="E51" s="501"/>
      <c r="F51" s="502"/>
      <c r="G51" s="502"/>
      <c r="H51" s="502"/>
      <c r="I51" s="502"/>
      <c r="J51" s="502"/>
      <c r="K51" s="502"/>
      <c r="L51" s="502"/>
      <c r="M51" s="502"/>
      <c r="N51" s="502"/>
      <c r="O51" s="502"/>
      <c r="P51" s="502"/>
      <c r="Q51" s="503"/>
      <c r="T51" s="526"/>
      <c r="U51" s="527"/>
      <c r="V51" s="528"/>
      <c r="W51" s="205"/>
      <c r="X51" s="205"/>
      <c r="Y51" s="495"/>
      <c r="Z51" s="496"/>
      <c r="AA51" s="497"/>
      <c r="AB51" s="205"/>
      <c r="AC51" s="205"/>
      <c r="AD51" s="495"/>
      <c r="AE51" s="496"/>
      <c r="AF51" s="497"/>
      <c r="AG51" s="205"/>
      <c r="AH51" s="205"/>
      <c r="AI51" s="495"/>
      <c r="AJ51" s="496"/>
      <c r="AK51" s="497"/>
      <c r="AL51" s="205"/>
      <c r="AM51" s="205"/>
      <c r="AN51" s="495"/>
      <c r="AO51" s="496"/>
      <c r="AP51" s="497"/>
      <c r="AQ51" s="205"/>
      <c r="AR51" s="205"/>
      <c r="AS51" s="495"/>
      <c r="AT51" s="496"/>
      <c r="AU51" s="497"/>
      <c r="AV51" s="199"/>
      <c r="AW51" s="199"/>
      <c r="AX51" s="199"/>
      <c r="AY51" s="199"/>
      <c r="AZ51" s="199"/>
      <c r="BA51" s="199"/>
      <c r="BB51" s="199"/>
      <c r="BC51" s="199"/>
      <c r="BD51" s="199"/>
      <c r="BE51" s="199"/>
      <c r="BF51" s="199"/>
      <c r="BG51" s="199"/>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row>
    <row r="52" spans="5:229" ht="12" customHeight="1" thickBot="1" x14ac:dyDescent="0.3">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199"/>
      <c r="AW52" s="199"/>
      <c r="AX52" s="199"/>
      <c r="AY52" s="199"/>
      <c r="AZ52" s="199"/>
      <c r="BA52" s="199"/>
      <c r="BB52" s="199"/>
      <c r="BC52" s="199"/>
      <c r="BD52" s="199"/>
      <c r="BE52" s="199"/>
      <c r="BF52" s="199"/>
      <c r="BG52" s="199"/>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row>
    <row r="53" spans="5:229" ht="12" customHeight="1" x14ac:dyDescent="0.25">
      <c r="E53" s="498" t="s">
        <v>21</v>
      </c>
      <c r="F53" s="499"/>
      <c r="G53" s="499"/>
      <c r="H53" s="499"/>
      <c r="I53" s="499"/>
      <c r="J53" s="499"/>
      <c r="K53" s="499"/>
      <c r="L53" s="499"/>
      <c r="M53" s="499"/>
      <c r="N53" s="499"/>
      <c r="O53" s="499"/>
      <c r="P53" s="499"/>
      <c r="Q53" s="500"/>
      <c r="T53" s="523">
        <f>Y53+AD53+AI53+AN53+AS53</f>
        <v>0</v>
      </c>
      <c r="U53" s="524"/>
      <c r="V53" s="525"/>
      <c r="W53" s="205"/>
      <c r="X53" s="205"/>
      <c r="Y53" s="492"/>
      <c r="Z53" s="493"/>
      <c r="AA53" s="494"/>
      <c r="AB53" s="205"/>
      <c r="AC53" s="205"/>
      <c r="AD53" s="492"/>
      <c r="AE53" s="493"/>
      <c r="AF53" s="494"/>
      <c r="AG53" s="205"/>
      <c r="AH53" s="205"/>
      <c r="AI53" s="492"/>
      <c r="AJ53" s="493"/>
      <c r="AK53" s="494"/>
      <c r="AL53" s="205"/>
      <c r="AM53" s="205"/>
      <c r="AN53" s="492"/>
      <c r="AO53" s="493"/>
      <c r="AP53" s="494"/>
      <c r="AQ53" s="205"/>
      <c r="AR53" s="205"/>
      <c r="AS53" s="492"/>
      <c r="AT53" s="493"/>
      <c r="AU53" s="494"/>
      <c r="AV53" s="199"/>
      <c r="AW53" s="199"/>
      <c r="AX53" s="199"/>
      <c r="AY53" s="199"/>
      <c r="AZ53" s="199"/>
      <c r="BA53" s="199"/>
      <c r="BB53" s="199"/>
      <c r="BC53" s="199"/>
      <c r="BD53" s="199"/>
      <c r="BE53" s="199"/>
      <c r="BF53" s="199"/>
      <c r="BG53" s="199"/>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row>
    <row r="54" spans="5:229" ht="12" customHeight="1" thickBot="1" x14ac:dyDescent="0.3">
      <c r="E54" s="501"/>
      <c r="F54" s="502"/>
      <c r="G54" s="502"/>
      <c r="H54" s="502"/>
      <c r="I54" s="502"/>
      <c r="J54" s="502"/>
      <c r="K54" s="502"/>
      <c r="L54" s="502"/>
      <c r="M54" s="502"/>
      <c r="N54" s="502"/>
      <c r="O54" s="502"/>
      <c r="P54" s="502"/>
      <c r="Q54" s="503"/>
      <c r="T54" s="526"/>
      <c r="U54" s="527"/>
      <c r="V54" s="528"/>
      <c r="W54" s="205"/>
      <c r="X54" s="205"/>
      <c r="Y54" s="495"/>
      <c r="Z54" s="496"/>
      <c r="AA54" s="497"/>
      <c r="AB54" s="205"/>
      <c r="AC54" s="205"/>
      <c r="AD54" s="495"/>
      <c r="AE54" s="496"/>
      <c r="AF54" s="497"/>
      <c r="AG54" s="205"/>
      <c r="AH54" s="205"/>
      <c r="AI54" s="495"/>
      <c r="AJ54" s="496"/>
      <c r="AK54" s="497"/>
      <c r="AL54" s="205"/>
      <c r="AM54" s="205"/>
      <c r="AN54" s="495"/>
      <c r="AO54" s="496"/>
      <c r="AP54" s="497"/>
      <c r="AQ54" s="205"/>
      <c r="AR54" s="205"/>
      <c r="AS54" s="495"/>
      <c r="AT54" s="496"/>
      <c r="AU54" s="497"/>
      <c r="AV54" s="199"/>
      <c r="AW54" s="199"/>
      <c r="AX54" s="199"/>
      <c r="AY54" s="199"/>
      <c r="AZ54" s="199"/>
      <c r="BA54" s="199"/>
      <c r="BB54" s="199"/>
      <c r="BC54" s="199"/>
      <c r="BD54" s="199"/>
      <c r="BE54" s="199"/>
      <c r="BF54" s="199"/>
      <c r="BG54" s="199"/>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row>
    <row r="55" spans="5:229" ht="12" customHeight="1" thickBot="1" x14ac:dyDescent="0.3">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199"/>
      <c r="AW55" s="199"/>
      <c r="AX55" s="199"/>
      <c r="AY55" s="199"/>
      <c r="AZ55" s="199"/>
      <c r="BA55" s="199"/>
      <c r="BB55" s="199"/>
      <c r="BC55" s="199"/>
      <c r="BD55" s="199"/>
      <c r="BE55" s="199"/>
      <c r="BF55" s="199"/>
      <c r="BG55" s="199"/>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row>
    <row r="56" spans="5:229" ht="12" customHeight="1" x14ac:dyDescent="0.25">
      <c r="E56" s="498" t="s">
        <v>24</v>
      </c>
      <c r="F56" s="499"/>
      <c r="G56" s="499"/>
      <c r="H56" s="499"/>
      <c r="I56" s="499"/>
      <c r="J56" s="499"/>
      <c r="K56" s="499"/>
      <c r="L56" s="499"/>
      <c r="M56" s="499"/>
      <c r="N56" s="499"/>
      <c r="O56" s="499"/>
      <c r="P56" s="499"/>
      <c r="Q56" s="500"/>
      <c r="T56" s="523">
        <f>Y56+AD56+AI56+AN56+AS56</f>
        <v>0</v>
      </c>
      <c r="U56" s="524"/>
      <c r="V56" s="525"/>
      <c r="W56" s="205"/>
      <c r="X56" s="205"/>
      <c r="Y56" s="492"/>
      <c r="Z56" s="493"/>
      <c r="AA56" s="494"/>
      <c r="AB56" s="205"/>
      <c r="AC56" s="205"/>
      <c r="AD56" s="492"/>
      <c r="AE56" s="493"/>
      <c r="AF56" s="494"/>
      <c r="AG56" s="205"/>
      <c r="AH56" s="205"/>
      <c r="AI56" s="492"/>
      <c r="AJ56" s="493"/>
      <c r="AK56" s="494"/>
      <c r="AL56" s="205"/>
      <c r="AM56" s="205"/>
      <c r="AN56" s="492"/>
      <c r="AO56" s="493"/>
      <c r="AP56" s="494"/>
      <c r="AQ56" s="205"/>
      <c r="AR56" s="205"/>
      <c r="AS56" s="492"/>
      <c r="AT56" s="493"/>
      <c r="AU56" s="494"/>
      <c r="AV56" s="199"/>
      <c r="AW56" s="199"/>
      <c r="AX56" s="199"/>
      <c r="AY56" s="199"/>
      <c r="AZ56" s="199"/>
      <c r="BA56" s="199"/>
      <c r="BB56" s="199"/>
      <c r="BC56" s="199"/>
      <c r="BD56" s="199"/>
      <c r="BE56" s="199"/>
      <c r="BF56" s="199"/>
      <c r="BG56" s="199"/>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row>
    <row r="57" spans="5:229" ht="12" customHeight="1" thickBot="1" x14ac:dyDescent="0.3">
      <c r="E57" s="501"/>
      <c r="F57" s="502"/>
      <c r="G57" s="502"/>
      <c r="H57" s="502"/>
      <c r="I57" s="502"/>
      <c r="J57" s="502"/>
      <c r="K57" s="502"/>
      <c r="L57" s="502"/>
      <c r="M57" s="502"/>
      <c r="N57" s="502"/>
      <c r="O57" s="502"/>
      <c r="P57" s="502"/>
      <c r="Q57" s="503"/>
      <c r="T57" s="526"/>
      <c r="U57" s="527"/>
      <c r="V57" s="528"/>
      <c r="W57" s="205"/>
      <c r="X57" s="205"/>
      <c r="Y57" s="495"/>
      <c r="Z57" s="496"/>
      <c r="AA57" s="497"/>
      <c r="AB57" s="205"/>
      <c r="AC57" s="205"/>
      <c r="AD57" s="495"/>
      <c r="AE57" s="496"/>
      <c r="AF57" s="497"/>
      <c r="AG57" s="205"/>
      <c r="AH57" s="205"/>
      <c r="AI57" s="495"/>
      <c r="AJ57" s="496"/>
      <c r="AK57" s="497"/>
      <c r="AL57" s="205"/>
      <c r="AM57" s="205"/>
      <c r="AN57" s="495"/>
      <c r="AO57" s="496"/>
      <c r="AP57" s="497"/>
      <c r="AQ57" s="205"/>
      <c r="AR57" s="205"/>
      <c r="AS57" s="495"/>
      <c r="AT57" s="496"/>
      <c r="AU57" s="497"/>
      <c r="AV57" s="199"/>
      <c r="AW57" s="199"/>
      <c r="AX57" s="199"/>
      <c r="AY57" s="199"/>
      <c r="AZ57" s="199"/>
      <c r="BA57" s="199"/>
      <c r="BB57" s="199"/>
      <c r="BC57" s="199"/>
      <c r="BD57" s="199"/>
      <c r="BE57" s="199"/>
      <c r="BF57" s="199"/>
      <c r="BG57" s="199"/>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row>
    <row r="58" spans="5:229" ht="12" customHeight="1" thickBot="1" x14ac:dyDescent="0.3">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199"/>
      <c r="AW58" s="199"/>
      <c r="AX58" s="199"/>
      <c r="AY58" s="199"/>
      <c r="AZ58" s="199"/>
      <c r="BA58" s="199"/>
      <c r="BB58" s="199"/>
      <c r="BC58" s="199"/>
      <c r="BD58" s="199"/>
      <c r="BE58" s="199"/>
      <c r="BF58" s="199"/>
      <c r="BG58" s="199"/>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row>
    <row r="59" spans="5:229" ht="12" customHeight="1" x14ac:dyDescent="0.25">
      <c r="E59" s="498" t="s">
        <v>22</v>
      </c>
      <c r="F59" s="499"/>
      <c r="G59" s="499"/>
      <c r="H59" s="499"/>
      <c r="I59" s="499"/>
      <c r="J59" s="499"/>
      <c r="K59" s="499"/>
      <c r="L59" s="499"/>
      <c r="M59" s="499"/>
      <c r="N59" s="499"/>
      <c r="O59" s="499"/>
      <c r="P59" s="499"/>
      <c r="Q59" s="500"/>
      <c r="T59" s="523"/>
      <c r="U59" s="524"/>
      <c r="V59" s="525"/>
      <c r="W59" s="205"/>
      <c r="X59" s="205"/>
      <c r="Y59" s="492"/>
      <c r="Z59" s="493"/>
      <c r="AA59" s="494"/>
      <c r="AB59" s="205"/>
      <c r="AC59" s="205"/>
      <c r="AD59" s="492"/>
      <c r="AE59" s="493"/>
      <c r="AF59" s="494"/>
      <c r="AG59" s="205"/>
      <c r="AH59" s="205"/>
      <c r="AI59" s="492"/>
      <c r="AJ59" s="493"/>
      <c r="AK59" s="494"/>
      <c r="AL59" s="205"/>
      <c r="AM59" s="205"/>
      <c r="AN59" s="492"/>
      <c r="AO59" s="493"/>
      <c r="AP59" s="494"/>
      <c r="AQ59" s="205"/>
      <c r="AR59" s="205"/>
      <c r="AS59" s="492"/>
      <c r="AT59" s="493"/>
      <c r="AU59" s="494"/>
      <c r="AV59" s="199"/>
      <c r="AW59" s="199"/>
      <c r="AX59" s="199"/>
      <c r="AY59" s="199"/>
      <c r="AZ59" s="199"/>
      <c r="BA59" s="199"/>
      <c r="BB59" s="199"/>
      <c r="BC59" s="199"/>
      <c r="BD59" s="199"/>
      <c r="BE59" s="199"/>
      <c r="BF59" s="199"/>
      <c r="BG59" s="199"/>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00"/>
      <c r="CY59" s="200"/>
      <c r="CZ59" s="200"/>
      <c r="DA59" s="200"/>
      <c r="DB59" s="200"/>
      <c r="DC59" s="200"/>
      <c r="DD59" s="200"/>
      <c r="DE59" s="200"/>
      <c r="DF59" s="200"/>
      <c r="DG59" s="200"/>
      <c r="DH59" s="200"/>
      <c r="DI59" s="200"/>
      <c r="DJ59" s="200"/>
      <c r="DK59" s="200"/>
      <c r="DL59" s="200"/>
      <c r="DM59" s="200"/>
      <c r="DN59" s="200"/>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00"/>
      <c r="GO59" s="200"/>
      <c r="GP59" s="200"/>
      <c r="GQ59" s="200"/>
      <c r="GR59" s="200"/>
      <c r="GS59" s="200"/>
      <c r="GT59" s="200"/>
      <c r="GU59" s="200"/>
      <c r="GV59" s="200"/>
      <c r="GW59" s="200"/>
      <c r="GX59" s="200"/>
      <c r="GY59" s="200"/>
      <c r="GZ59" s="200"/>
      <c r="HA59" s="200"/>
      <c r="HB59" s="200"/>
      <c r="HC59" s="200"/>
      <c r="HD59" s="200"/>
      <c r="HE59" s="200"/>
      <c r="HF59" s="200"/>
      <c r="HG59" s="200"/>
      <c r="HH59" s="200"/>
      <c r="HI59" s="200"/>
      <c r="HJ59" s="200"/>
      <c r="HK59" s="200"/>
      <c r="HL59" s="200"/>
      <c r="HM59" s="200"/>
      <c r="HN59" s="200"/>
      <c r="HO59" s="200"/>
      <c r="HP59" s="200"/>
      <c r="HQ59" s="200"/>
      <c r="HR59" s="200"/>
      <c r="HS59" s="200"/>
      <c r="HT59" s="200"/>
      <c r="HU59" s="200"/>
    </row>
    <row r="60" spans="5:229" ht="12" customHeight="1" thickBot="1" x14ac:dyDescent="0.3">
      <c r="E60" s="501"/>
      <c r="F60" s="502"/>
      <c r="G60" s="502"/>
      <c r="H60" s="502"/>
      <c r="I60" s="502"/>
      <c r="J60" s="502"/>
      <c r="K60" s="502"/>
      <c r="L60" s="502"/>
      <c r="M60" s="502"/>
      <c r="N60" s="502"/>
      <c r="O60" s="502"/>
      <c r="P60" s="502"/>
      <c r="Q60" s="503"/>
      <c r="T60" s="526"/>
      <c r="U60" s="527"/>
      <c r="V60" s="528"/>
      <c r="W60" s="205"/>
      <c r="X60" s="205"/>
      <c r="Y60" s="495"/>
      <c r="Z60" s="496"/>
      <c r="AA60" s="497"/>
      <c r="AB60" s="205"/>
      <c r="AC60" s="205"/>
      <c r="AD60" s="495"/>
      <c r="AE60" s="496"/>
      <c r="AF60" s="497"/>
      <c r="AG60" s="205"/>
      <c r="AH60" s="205"/>
      <c r="AI60" s="495"/>
      <c r="AJ60" s="496"/>
      <c r="AK60" s="497"/>
      <c r="AL60" s="205"/>
      <c r="AM60" s="205"/>
      <c r="AN60" s="495"/>
      <c r="AO60" s="496"/>
      <c r="AP60" s="497"/>
      <c r="AQ60" s="205"/>
      <c r="AR60" s="205"/>
      <c r="AS60" s="495"/>
      <c r="AT60" s="496"/>
      <c r="AU60" s="497"/>
      <c r="AV60" s="199"/>
      <c r="AW60" s="199"/>
      <c r="AX60" s="199"/>
      <c r="AY60" s="199"/>
      <c r="AZ60" s="199"/>
      <c r="BA60" s="199"/>
      <c r="BB60" s="199"/>
      <c r="BC60" s="199"/>
      <c r="BD60" s="199"/>
      <c r="BE60" s="199"/>
      <c r="BF60" s="199"/>
      <c r="BG60" s="199"/>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row>
    <row r="61" spans="5:229" ht="12" customHeight="1" thickBot="1" x14ac:dyDescent="0.3">
      <c r="AV61" s="199"/>
      <c r="AW61" s="199"/>
      <c r="AX61" s="199"/>
      <c r="AY61" s="199"/>
      <c r="AZ61" s="199"/>
      <c r="BA61" s="199"/>
      <c r="BB61" s="199"/>
      <c r="BC61" s="199"/>
      <c r="BD61" s="199"/>
      <c r="BE61" s="199"/>
      <c r="BF61" s="199"/>
      <c r="BG61" s="199"/>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row>
    <row r="62" spans="5:229" ht="12" customHeight="1" x14ac:dyDescent="0.25">
      <c r="E62" s="498" t="s">
        <v>23</v>
      </c>
      <c r="F62" s="499"/>
      <c r="G62" s="499"/>
      <c r="H62" s="499"/>
      <c r="I62" s="499"/>
      <c r="J62" s="499"/>
      <c r="K62" s="499"/>
      <c r="L62" s="499"/>
      <c r="M62" s="499"/>
      <c r="N62" s="499"/>
      <c r="O62" s="499"/>
      <c r="P62" s="499"/>
      <c r="Q62" s="500"/>
      <c r="T62" s="523">
        <f>+Y62+AD62</f>
        <v>0</v>
      </c>
      <c r="U62" s="524"/>
      <c r="V62" s="525"/>
      <c r="W62" s="205"/>
      <c r="X62" s="205"/>
      <c r="Y62" s="492"/>
      <c r="Z62" s="493"/>
      <c r="AA62" s="494"/>
      <c r="AB62" s="205"/>
      <c r="AC62" s="205"/>
      <c r="AD62" s="492"/>
      <c r="AE62" s="493"/>
      <c r="AF62" s="494"/>
      <c r="AG62" s="205"/>
      <c r="AH62" s="205"/>
      <c r="AI62" s="492"/>
      <c r="AJ62" s="493"/>
      <c r="AK62" s="494"/>
      <c r="AL62" s="205"/>
      <c r="AM62" s="205"/>
      <c r="AN62" s="492"/>
      <c r="AO62" s="493"/>
      <c r="AP62" s="494"/>
      <c r="AQ62" s="205"/>
      <c r="AR62" s="205"/>
      <c r="AS62" s="492"/>
      <c r="AT62" s="493"/>
      <c r="AU62" s="494"/>
      <c r="AV62" s="199"/>
      <c r="AW62" s="199"/>
      <c r="AX62" s="199"/>
      <c r="AY62" s="199"/>
      <c r="AZ62" s="199"/>
      <c r="BA62" s="199"/>
      <c r="BB62" s="199"/>
      <c r="BC62" s="199"/>
      <c r="BD62" s="199"/>
      <c r="BE62" s="199"/>
      <c r="BF62" s="199"/>
      <c r="BG62" s="199"/>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row>
    <row r="63" spans="5:229" ht="12" customHeight="1" thickBot="1" x14ac:dyDescent="0.3">
      <c r="E63" s="501"/>
      <c r="F63" s="502"/>
      <c r="G63" s="502"/>
      <c r="H63" s="502"/>
      <c r="I63" s="502"/>
      <c r="J63" s="502"/>
      <c r="K63" s="502"/>
      <c r="L63" s="502"/>
      <c r="M63" s="502"/>
      <c r="N63" s="502"/>
      <c r="O63" s="502"/>
      <c r="P63" s="502"/>
      <c r="Q63" s="503"/>
      <c r="T63" s="526"/>
      <c r="U63" s="527"/>
      <c r="V63" s="528"/>
      <c r="W63" s="205"/>
      <c r="X63" s="205"/>
      <c r="Y63" s="495"/>
      <c r="Z63" s="496"/>
      <c r="AA63" s="497"/>
      <c r="AB63" s="205"/>
      <c r="AC63" s="205"/>
      <c r="AD63" s="495"/>
      <c r="AE63" s="496"/>
      <c r="AF63" s="497"/>
      <c r="AG63" s="205"/>
      <c r="AH63" s="205"/>
      <c r="AI63" s="495"/>
      <c r="AJ63" s="496"/>
      <c r="AK63" s="497"/>
      <c r="AL63" s="205"/>
      <c r="AM63" s="205"/>
      <c r="AN63" s="495"/>
      <c r="AO63" s="496"/>
      <c r="AP63" s="497"/>
      <c r="AQ63" s="205"/>
      <c r="AR63" s="205"/>
      <c r="AS63" s="495"/>
      <c r="AT63" s="496"/>
      <c r="AU63" s="497"/>
      <c r="AV63" s="199"/>
      <c r="AW63" s="199"/>
      <c r="AX63" s="199"/>
      <c r="AY63" s="199"/>
      <c r="AZ63" s="199"/>
      <c r="BA63" s="199"/>
      <c r="BB63" s="199"/>
      <c r="BC63" s="199"/>
      <c r="BD63" s="199"/>
      <c r="BE63" s="199"/>
      <c r="BF63" s="199"/>
      <c r="BG63" s="199"/>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row>
    <row r="64" spans="5:229" ht="12" customHeight="1" thickBot="1" x14ac:dyDescent="0.3">
      <c r="AV64" s="199"/>
      <c r="AW64" s="199"/>
      <c r="AX64" s="199"/>
      <c r="AY64" s="199"/>
      <c r="AZ64" s="199"/>
      <c r="BA64" s="199"/>
      <c r="BB64" s="199"/>
      <c r="BC64" s="199"/>
      <c r="BD64" s="199"/>
      <c r="BE64" s="199"/>
      <c r="BF64" s="199"/>
      <c r="BG64" s="199"/>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row>
    <row r="65" spans="1:229" ht="12" customHeight="1" x14ac:dyDescent="0.25">
      <c r="E65" s="498" t="s">
        <v>25</v>
      </c>
      <c r="F65" s="499"/>
      <c r="G65" s="499"/>
      <c r="H65" s="499"/>
      <c r="I65" s="499"/>
      <c r="J65" s="499"/>
      <c r="K65" s="499"/>
      <c r="L65" s="499"/>
      <c r="M65" s="499"/>
      <c r="N65" s="499"/>
      <c r="O65" s="499"/>
      <c r="P65" s="499"/>
      <c r="Q65" s="500"/>
      <c r="T65" s="523">
        <f>+Y65+AD65</f>
        <v>0</v>
      </c>
      <c r="U65" s="524"/>
      <c r="V65" s="525"/>
      <c r="W65" s="205"/>
      <c r="X65" s="205"/>
      <c r="Y65" s="492"/>
      <c r="Z65" s="493"/>
      <c r="AA65" s="494"/>
      <c r="AB65" s="205"/>
      <c r="AC65" s="205"/>
      <c r="AD65" s="492"/>
      <c r="AE65" s="493"/>
      <c r="AF65" s="494"/>
      <c r="AG65" s="205"/>
      <c r="AH65" s="205"/>
      <c r="AI65" s="492"/>
      <c r="AJ65" s="493"/>
      <c r="AK65" s="494"/>
      <c r="AL65" s="205"/>
      <c r="AM65" s="205"/>
      <c r="AN65" s="492"/>
      <c r="AO65" s="493"/>
      <c r="AP65" s="494"/>
      <c r="AQ65" s="205"/>
      <c r="AR65" s="205"/>
      <c r="AS65" s="492"/>
      <c r="AT65" s="493"/>
      <c r="AU65" s="494"/>
      <c r="AV65" s="199"/>
      <c r="AW65" s="199"/>
      <c r="AX65" s="199"/>
      <c r="AY65" s="199"/>
      <c r="AZ65" s="199"/>
      <c r="BA65" s="199"/>
      <c r="BB65" s="199"/>
      <c r="BC65" s="199"/>
      <c r="BD65" s="199"/>
      <c r="BE65" s="199"/>
      <c r="BF65" s="199"/>
      <c r="BG65" s="199"/>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row>
    <row r="66" spans="1:229" ht="12" customHeight="1" thickBot="1" x14ac:dyDescent="0.3">
      <c r="E66" s="501"/>
      <c r="F66" s="502"/>
      <c r="G66" s="502"/>
      <c r="H66" s="502"/>
      <c r="I66" s="502"/>
      <c r="J66" s="502"/>
      <c r="K66" s="502"/>
      <c r="L66" s="502"/>
      <c r="M66" s="502"/>
      <c r="N66" s="502"/>
      <c r="O66" s="502"/>
      <c r="P66" s="502"/>
      <c r="Q66" s="503"/>
      <c r="T66" s="526"/>
      <c r="U66" s="527"/>
      <c r="V66" s="528"/>
      <c r="W66" s="205"/>
      <c r="X66" s="205"/>
      <c r="Y66" s="495"/>
      <c r="Z66" s="496"/>
      <c r="AA66" s="497"/>
      <c r="AB66" s="205"/>
      <c r="AC66" s="205"/>
      <c r="AD66" s="495"/>
      <c r="AE66" s="496"/>
      <c r="AF66" s="497"/>
      <c r="AG66" s="205"/>
      <c r="AH66" s="205"/>
      <c r="AI66" s="495"/>
      <c r="AJ66" s="496"/>
      <c r="AK66" s="497"/>
      <c r="AL66" s="205"/>
      <c r="AM66" s="205"/>
      <c r="AN66" s="495"/>
      <c r="AO66" s="496"/>
      <c r="AP66" s="497"/>
      <c r="AQ66" s="205"/>
      <c r="AR66" s="205"/>
      <c r="AS66" s="495"/>
      <c r="AT66" s="496"/>
      <c r="AU66" s="497"/>
      <c r="AV66" s="199"/>
      <c r="AW66" s="199"/>
      <c r="AX66" s="199"/>
      <c r="AY66" s="199"/>
      <c r="AZ66" s="199"/>
      <c r="BA66" s="199"/>
      <c r="BB66" s="199"/>
      <c r="BC66" s="199"/>
      <c r="BD66" s="199"/>
      <c r="BE66" s="199"/>
      <c r="BF66" s="199"/>
      <c r="BG66" s="199"/>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row>
    <row r="67" spans="1:229" ht="12" customHeight="1" thickBot="1" x14ac:dyDescent="0.3">
      <c r="AV67" s="199"/>
      <c r="AW67" s="199"/>
      <c r="AX67" s="199"/>
      <c r="AY67" s="199"/>
      <c r="AZ67" s="199"/>
      <c r="BA67" s="199"/>
      <c r="BB67" s="199"/>
      <c r="BC67" s="199"/>
      <c r="BD67" s="199"/>
      <c r="BE67" s="199"/>
      <c r="BF67" s="199"/>
      <c r="BG67" s="199"/>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row>
    <row r="68" spans="1:229" ht="12" customHeight="1" x14ac:dyDescent="0.25">
      <c r="E68" s="498" t="s">
        <v>811</v>
      </c>
      <c r="F68" s="499"/>
      <c r="G68" s="499"/>
      <c r="H68" s="499"/>
      <c r="I68" s="499"/>
      <c r="J68" s="499"/>
      <c r="K68" s="499"/>
      <c r="L68" s="499"/>
      <c r="M68" s="499"/>
      <c r="N68" s="499"/>
      <c r="O68" s="499"/>
      <c r="P68" s="499"/>
      <c r="Q68" s="500"/>
      <c r="T68" s="523">
        <f>+Y68+AD68</f>
        <v>0</v>
      </c>
      <c r="U68" s="524"/>
      <c r="V68" s="525"/>
      <c r="W68" s="205"/>
      <c r="X68" s="205"/>
      <c r="Y68" s="492"/>
      <c r="Z68" s="493"/>
      <c r="AA68" s="494"/>
      <c r="AB68" s="205"/>
      <c r="AC68" s="205"/>
      <c r="AD68" s="492"/>
      <c r="AE68" s="493"/>
      <c r="AF68" s="494"/>
      <c r="AH68" s="205"/>
      <c r="AI68" s="492"/>
      <c r="AJ68" s="493"/>
      <c r="AK68" s="494"/>
      <c r="AL68" s="205"/>
      <c r="AM68" s="205"/>
      <c r="AN68" s="492"/>
      <c r="AO68" s="493"/>
      <c r="AP68" s="494"/>
      <c r="AR68" s="205"/>
      <c r="AS68" s="492"/>
      <c r="AT68" s="493"/>
      <c r="AU68" s="494"/>
      <c r="AV68" s="199"/>
      <c r="AW68" s="199"/>
      <c r="AX68" s="199"/>
      <c r="AY68" s="199"/>
      <c r="AZ68" s="199"/>
      <c r="BA68" s="199"/>
      <c r="BB68" s="199"/>
      <c r="BC68" s="199"/>
      <c r="BD68" s="199"/>
      <c r="BE68" s="199"/>
      <c r="BF68" s="199"/>
      <c r="BG68" s="199"/>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row>
    <row r="69" spans="1:229" ht="12" customHeight="1" thickBot="1" x14ac:dyDescent="0.3">
      <c r="E69" s="501"/>
      <c r="F69" s="502"/>
      <c r="G69" s="502"/>
      <c r="H69" s="502"/>
      <c r="I69" s="502"/>
      <c r="J69" s="502"/>
      <c r="K69" s="502"/>
      <c r="L69" s="502"/>
      <c r="M69" s="502"/>
      <c r="N69" s="502"/>
      <c r="O69" s="502"/>
      <c r="P69" s="502"/>
      <c r="Q69" s="503"/>
      <c r="T69" s="526"/>
      <c r="U69" s="527"/>
      <c r="V69" s="528"/>
      <c r="W69" s="205"/>
      <c r="X69" s="205"/>
      <c r="Y69" s="495"/>
      <c r="Z69" s="496"/>
      <c r="AA69" s="497"/>
      <c r="AB69" s="205"/>
      <c r="AC69" s="205"/>
      <c r="AD69" s="495"/>
      <c r="AE69" s="496"/>
      <c r="AF69" s="497"/>
      <c r="AH69" s="205"/>
      <c r="AI69" s="495"/>
      <c r="AJ69" s="496"/>
      <c r="AK69" s="497"/>
      <c r="AL69" s="205"/>
      <c r="AM69" s="205"/>
      <c r="AN69" s="495"/>
      <c r="AO69" s="496"/>
      <c r="AP69" s="497"/>
      <c r="AR69" s="205"/>
      <c r="AS69" s="495"/>
      <c r="AT69" s="496"/>
      <c r="AU69" s="497"/>
      <c r="AV69" s="199"/>
      <c r="AW69" s="199"/>
      <c r="AX69" s="199"/>
      <c r="AY69" s="199"/>
      <c r="AZ69" s="199"/>
      <c r="BA69" s="199"/>
      <c r="BB69" s="199"/>
      <c r="BC69" s="199"/>
      <c r="BD69" s="199"/>
      <c r="BE69" s="199"/>
      <c r="BF69" s="199"/>
      <c r="BG69" s="199"/>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row>
    <row r="70" spans="1:229" ht="12" customHeight="1" thickBot="1" x14ac:dyDescent="0.3">
      <c r="AV70" s="199"/>
      <c r="AW70" s="199"/>
      <c r="AX70" s="199"/>
      <c r="AY70" s="199"/>
      <c r="AZ70" s="199"/>
      <c r="BA70" s="199"/>
      <c r="BB70" s="199"/>
      <c r="BC70" s="199"/>
      <c r="BD70" s="199"/>
      <c r="BE70" s="199"/>
      <c r="BF70" s="199"/>
      <c r="BG70" s="199"/>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row>
    <row r="71" spans="1:229" ht="12" customHeight="1" x14ac:dyDescent="0.25">
      <c r="E71" s="551" t="s">
        <v>928</v>
      </c>
      <c r="F71" s="552"/>
      <c r="G71" s="552"/>
      <c r="H71" s="552"/>
      <c r="I71" s="552"/>
      <c r="J71" s="552"/>
      <c r="K71" s="552"/>
      <c r="L71" s="552"/>
      <c r="M71" s="552"/>
      <c r="N71" s="552"/>
      <c r="O71" s="552"/>
      <c r="P71" s="552"/>
      <c r="Q71" s="553"/>
      <c r="T71" s="523">
        <f>Y71+AD71</f>
        <v>0</v>
      </c>
      <c r="U71" s="524"/>
      <c r="V71" s="525"/>
      <c r="W71" s="205"/>
      <c r="X71" s="205"/>
      <c r="Y71" s="492"/>
      <c r="Z71" s="493"/>
      <c r="AA71" s="494"/>
      <c r="AB71" s="205"/>
      <c r="AC71" s="205"/>
      <c r="AD71" s="492"/>
      <c r="AE71" s="493"/>
      <c r="AF71" s="494"/>
      <c r="AH71" s="205"/>
      <c r="AI71" s="492"/>
      <c r="AJ71" s="493"/>
      <c r="AK71" s="494"/>
      <c r="AL71" s="205"/>
      <c r="AM71" s="205"/>
      <c r="AN71" s="492"/>
      <c r="AO71" s="493"/>
      <c r="AP71" s="494"/>
      <c r="AR71" s="205"/>
      <c r="AS71" s="492"/>
      <c r="AT71" s="493"/>
      <c r="AU71" s="494"/>
      <c r="AV71" s="199"/>
      <c r="AW71" s="199"/>
      <c r="AX71" s="199"/>
      <c r="AY71" s="199"/>
      <c r="AZ71" s="199"/>
      <c r="BA71" s="199"/>
      <c r="BB71" s="199"/>
      <c r="BC71" s="199"/>
      <c r="BD71" s="199"/>
      <c r="BE71" s="199"/>
      <c r="BF71" s="199"/>
      <c r="BG71" s="199"/>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row>
    <row r="72" spans="1:229" ht="12" customHeight="1" thickBot="1" x14ac:dyDescent="0.3">
      <c r="E72" s="554"/>
      <c r="F72" s="555"/>
      <c r="G72" s="555"/>
      <c r="H72" s="555"/>
      <c r="I72" s="555"/>
      <c r="J72" s="555"/>
      <c r="K72" s="555"/>
      <c r="L72" s="555"/>
      <c r="M72" s="555"/>
      <c r="N72" s="555"/>
      <c r="O72" s="555"/>
      <c r="P72" s="555"/>
      <c r="Q72" s="556"/>
      <c r="T72" s="526"/>
      <c r="U72" s="527"/>
      <c r="V72" s="528"/>
      <c r="W72" s="205"/>
      <c r="X72" s="205"/>
      <c r="Y72" s="495"/>
      <c r="Z72" s="496"/>
      <c r="AA72" s="497"/>
      <c r="AB72" s="205"/>
      <c r="AC72" s="205"/>
      <c r="AD72" s="495"/>
      <c r="AE72" s="496"/>
      <c r="AF72" s="497"/>
      <c r="AH72" s="205"/>
      <c r="AI72" s="495"/>
      <c r="AJ72" s="496"/>
      <c r="AK72" s="497"/>
      <c r="AL72" s="205"/>
      <c r="AM72" s="205"/>
      <c r="AN72" s="495"/>
      <c r="AO72" s="496"/>
      <c r="AP72" s="497"/>
      <c r="AR72" s="205"/>
      <c r="AS72" s="495"/>
      <c r="AT72" s="496"/>
      <c r="AU72" s="497"/>
      <c r="AV72" s="199"/>
      <c r="AW72" s="199"/>
      <c r="AX72" s="199"/>
      <c r="AY72" s="199"/>
      <c r="AZ72" s="199"/>
      <c r="BA72" s="199"/>
      <c r="BB72" s="199"/>
      <c r="BC72" s="199"/>
      <c r="BD72" s="199"/>
      <c r="BE72" s="199"/>
      <c r="BF72" s="199"/>
      <c r="BG72" s="199"/>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row>
    <row r="73" spans="1:229" ht="12" customHeight="1" x14ac:dyDescent="0.25">
      <c r="AV73" s="199"/>
      <c r="AW73" s="199"/>
      <c r="AX73" s="199"/>
      <c r="AY73" s="199"/>
      <c r="AZ73" s="199"/>
      <c r="BA73" s="199"/>
      <c r="BB73" s="199"/>
      <c r="BC73" s="199"/>
      <c r="BD73" s="199"/>
      <c r="BE73" s="199"/>
      <c r="BF73" s="199"/>
      <c r="BG73" s="199"/>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row>
    <row r="74" spans="1:229" ht="12" customHeight="1" x14ac:dyDescent="0.25">
      <c r="AV74" s="199"/>
      <c r="AW74" s="199"/>
      <c r="AX74" s="199"/>
      <c r="AY74" s="199"/>
      <c r="AZ74" s="199"/>
      <c r="BA74" s="199"/>
      <c r="BB74" s="199"/>
      <c r="BC74" s="199"/>
      <c r="BD74" s="199"/>
      <c r="BE74" s="199"/>
      <c r="BF74" s="199"/>
      <c r="BG74" s="199"/>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row>
    <row r="75" spans="1:229" ht="12" customHeight="1" x14ac:dyDescent="0.25">
      <c r="AV75" s="199"/>
      <c r="AW75" s="199"/>
      <c r="AX75" s="199"/>
      <c r="AY75" s="199"/>
      <c r="AZ75" s="199"/>
      <c r="BA75" s="199"/>
      <c r="BB75" s="199"/>
      <c r="BC75" s="199"/>
      <c r="BD75" s="199"/>
      <c r="BE75" s="199"/>
      <c r="BF75" s="199"/>
      <c r="BG75" s="199"/>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row>
    <row r="76" spans="1:229" ht="12" customHeight="1" x14ac:dyDescent="0.25">
      <c r="A76" s="550" t="s">
        <v>191</v>
      </c>
      <c r="B76" s="550"/>
      <c r="C76" s="550"/>
      <c r="D76" s="550"/>
      <c r="E76" s="550"/>
      <c r="F76" s="550"/>
      <c r="G76" s="550"/>
      <c r="H76" s="550"/>
      <c r="I76" s="550"/>
      <c r="J76" s="550"/>
      <c r="K76" s="550"/>
      <c r="L76" s="550"/>
      <c r="M76" s="550"/>
      <c r="N76" s="550"/>
      <c r="O76" s="550"/>
      <c r="P76" s="550"/>
      <c r="Q76" s="550"/>
      <c r="R76" s="550"/>
      <c r="S76" s="550"/>
      <c r="T76" s="550"/>
      <c r="U76" s="550"/>
      <c r="V76" s="550"/>
      <c r="W76" s="550"/>
      <c r="X76" s="550"/>
      <c r="Y76" s="550"/>
      <c r="Z76" s="550"/>
      <c r="AA76" s="550"/>
      <c r="AB76" s="550"/>
      <c r="AC76" s="550"/>
      <c r="AD76" s="550"/>
      <c r="AE76" s="550"/>
      <c r="AF76" s="550"/>
      <c r="AG76" s="550"/>
      <c r="AH76" s="550"/>
      <c r="AI76" s="550"/>
      <c r="AJ76" s="550"/>
      <c r="AK76" s="550"/>
      <c r="AL76" s="550"/>
      <c r="AM76" s="550"/>
      <c r="AN76" s="550"/>
      <c r="AO76" s="550"/>
      <c r="AP76" s="550"/>
      <c r="AQ76" s="550"/>
      <c r="AR76" s="550"/>
      <c r="AS76" s="550"/>
      <c r="AT76" s="550"/>
      <c r="AU76" s="550"/>
      <c r="AV76" s="199"/>
      <c r="AW76" s="199"/>
      <c r="AX76" s="199"/>
      <c r="AY76" s="199"/>
      <c r="AZ76" s="199"/>
      <c r="BA76" s="199"/>
      <c r="BB76" s="199"/>
      <c r="BC76" s="199"/>
      <c r="BD76" s="199"/>
      <c r="BE76" s="199"/>
      <c r="BF76" s="199"/>
      <c r="BG76" s="199"/>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row>
    <row r="77" spans="1:229" ht="12" customHeight="1"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549" t="s">
        <v>234</v>
      </c>
      <c r="AN77" s="549"/>
      <c r="AO77" s="549"/>
      <c r="AP77" s="549"/>
      <c r="AQ77" s="214"/>
      <c r="AR77" s="549" t="s">
        <v>233</v>
      </c>
      <c r="AS77" s="549"/>
      <c r="AT77" s="549"/>
      <c r="AU77" s="549"/>
      <c r="AV77" s="199"/>
      <c r="AW77" s="199"/>
      <c r="AX77" s="199"/>
      <c r="AY77" s="199"/>
      <c r="AZ77" s="199"/>
      <c r="BA77" s="199"/>
      <c r="BB77" s="199"/>
      <c r="BC77" s="199"/>
      <c r="BD77" s="199"/>
      <c r="BE77" s="199"/>
      <c r="BF77" s="199"/>
      <c r="BG77" s="199"/>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row>
    <row r="78" spans="1:229" ht="12" customHeight="1"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549"/>
      <c r="AN78" s="549"/>
      <c r="AO78" s="549"/>
      <c r="AP78" s="549"/>
      <c r="AQ78" s="214"/>
      <c r="AR78" s="549"/>
      <c r="AS78" s="549"/>
      <c r="AT78" s="549"/>
      <c r="AU78" s="549"/>
      <c r="AV78" s="199"/>
      <c r="AW78" s="199"/>
      <c r="AX78" s="199"/>
      <c r="AY78" s="199"/>
      <c r="AZ78" s="199"/>
      <c r="BA78" s="199"/>
      <c r="BB78" s="199"/>
      <c r="BC78" s="199"/>
      <c r="BD78" s="199"/>
      <c r="BE78" s="199"/>
      <c r="BF78" s="199"/>
      <c r="BG78" s="199"/>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row>
    <row r="79" spans="1:229" ht="12" customHeight="1"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199"/>
      <c r="AW79" s="199"/>
      <c r="AX79" s="199"/>
      <c r="AY79" s="199"/>
      <c r="AZ79" s="199"/>
      <c r="BA79" s="199"/>
      <c r="BB79" s="199"/>
      <c r="BC79" s="199"/>
      <c r="BD79" s="199"/>
      <c r="BE79" s="199"/>
      <c r="BF79" s="199"/>
      <c r="BG79" s="199"/>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row>
    <row r="80" spans="1:229" ht="12" customHeight="1"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199"/>
      <c r="AW80" s="199"/>
      <c r="AX80" s="199"/>
      <c r="AY80" s="199"/>
      <c r="AZ80" s="199"/>
      <c r="BA80" s="199"/>
      <c r="BB80" s="199"/>
      <c r="BC80" s="199"/>
      <c r="BD80" s="199"/>
      <c r="BE80" s="199"/>
      <c r="BF80" s="199"/>
      <c r="BG80" s="199"/>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row>
    <row r="81" spans="1:229" ht="12" customHeight="1"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199"/>
      <c r="AW81" s="199"/>
      <c r="AX81" s="199"/>
      <c r="AY81" s="199"/>
      <c r="AZ81" s="199"/>
      <c r="BA81" s="199"/>
      <c r="BB81" s="199"/>
      <c r="BC81" s="199"/>
      <c r="BD81" s="199"/>
      <c r="BE81" s="199"/>
      <c r="BF81" s="199"/>
      <c r="BG81" s="199"/>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row>
    <row r="82" spans="1:229" ht="12" customHeight="1"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199"/>
      <c r="AW82" s="199"/>
      <c r="AX82" s="199"/>
      <c r="AY82" s="199"/>
      <c r="AZ82" s="199"/>
      <c r="BA82" s="199"/>
      <c r="BB82" s="199"/>
      <c r="BC82" s="199"/>
      <c r="BD82" s="199"/>
      <c r="BE82" s="199"/>
      <c r="BF82" s="199"/>
      <c r="BG82" s="199"/>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row>
    <row r="83" spans="1:229" ht="12" customHeight="1"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199"/>
      <c r="AW83" s="199"/>
      <c r="AX83" s="199"/>
      <c r="AY83" s="199"/>
      <c r="AZ83" s="199"/>
      <c r="BA83" s="199"/>
      <c r="BB83" s="199"/>
      <c r="BC83" s="199"/>
      <c r="BD83" s="199"/>
      <c r="BE83" s="199"/>
      <c r="BF83" s="199"/>
      <c r="BG83" s="199"/>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row>
    <row r="84" spans="1:229" ht="12" customHeight="1"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199"/>
      <c r="AW84" s="199"/>
      <c r="AX84" s="199"/>
      <c r="AY84" s="199"/>
      <c r="AZ84" s="199"/>
      <c r="BA84" s="199"/>
      <c r="BB84" s="199"/>
      <c r="BC84" s="199"/>
      <c r="BD84" s="199"/>
      <c r="BE84" s="199"/>
      <c r="BF84" s="199"/>
      <c r="BG84" s="199"/>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row>
    <row r="85" spans="1:229" ht="12" customHeight="1"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199"/>
      <c r="AW85" s="199"/>
      <c r="AX85" s="199"/>
      <c r="AY85" s="199"/>
      <c r="AZ85" s="199"/>
      <c r="BA85" s="199"/>
      <c r="BB85" s="199"/>
      <c r="BC85" s="199"/>
      <c r="BD85" s="199"/>
      <c r="BE85" s="199"/>
      <c r="BF85" s="199"/>
      <c r="BG85" s="199"/>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row>
    <row r="86" spans="1:229" ht="12" customHeight="1"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199"/>
      <c r="AW86" s="199"/>
      <c r="AX86" s="199"/>
      <c r="AY86" s="199"/>
      <c r="AZ86" s="199"/>
      <c r="BA86" s="199"/>
      <c r="BB86" s="199"/>
      <c r="BC86" s="199"/>
      <c r="BD86" s="199"/>
      <c r="BE86" s="199"/>
      <c r="BF86" s="199"/>
      <c r="BG86" s="199"/>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00"/>
      <c r="GO86" s="200"/>
      <c r="GP86" s="200"/>
      <c r="GQ86" s="200"/>
      <c r="GR86" s="200"/>
      <c r="GS86" s="200"/>
      <c r="GT86" s="200"/>
      <c r="GU86" s="200"/>
      <c r="GV86" s="200"/>
      <c r="GW86" s="200"/>
      <c r="GX86" s="200"/>
      <c r="GY86" s="200"/>
      <c r="GZ86" s="200"/>
      <c r="HA86" s="200"/>
      <c r="HB86" s="200"/>
      <c r="HC86" s="200"/>
      <c r="HD86" s="200"/>
      <c r="HE86" s="200"/>
      <c r="HF86" s="200"/>
      <c r="HG86" s="200"/>
      <c r="HH86" s="200"/>
      <c r="HI86" s="200"/>
      <c r="HJ86" s="200"/>
      <c r="HK86" s="200"/>
      <c r="HL86" s="200"/>
      <c r="HM86" s="200"/>
      <c r="HN86" s="200"/>
      <c r="HO86" s="200"/>
      <c r="HP86" s="200"/>
      <c r="HQ86" s="200"/>
      <c r="HR86" s="200"/>
      <c r="HS86" s="200"/>
      <c r="HT86" s="200"/>
      <c r="HU86" s="200"/>
    </row>
    <row r="87" spans="1:229" ht="12"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199"/>
      <c r="AW87" s="199"/>
      <c r="AX87" s="199"/>
      <c r="AY87" s="199"/>
      <c r="AZ87" s="199"/>
      <c r="BA87" s="199"/>
      <c r="BB87" s="199"/>
      <c r="BC87" s="199"/>
      <c r="BD87" s="199"/>
      <c r="BE87" s="199"/>
      <c r="BF87" s="199"/>
      <c r="BG87" s="199"/>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00"/>
      <c r="GO87" s="200"/>
      <c r="GP87" s="200"/>
      <c r="GQ87" s="200"/>
      <c r="GR87" s="200"/>
      <c r="GS87" s="200"/>
      <c r="GT87" s="200"/>
      <c r="GU87" s="200"/>
      <c r="GV87" s="200"/>
      <c r="GW87" s="200"/>
      <c r="GX87" s="200"/>
      <c r="GY87" s="200"/>
      <c r="GZ87" s="200"/>
      <c r="HA87" s="200"/>
      <c r="HB87" s="200"/>
      <c r="HC87" s="200"/>
      <c r="HD87" s="200"/>
      <c r="HE87" s="200"/>
      <c r="HF87" s="200"/>
      <c r="HG87" s="200"/>
      <c r="HH87" s="200"/>
      <c r="HI87" s="200"/>
      <c r="HJ87" s="200"/>
      <c r="HK87" s="200"/>
      <c r="HL87" s="200"/>
      <c r="HM87" s="200"/>
      <c r="HN87" s="200"/>
      <c r="HO87" s="200"/>
      <c r="HP87" s="200"/>
      <c r="HQ87" s="200"/>
      <c r="HR87" s="200"/>
      <c r="HS87" s="200"/>
      <c r="HT87" s="200"/>
      <c r="HU87" s="200"/>
    </row>
    <row r="88" spans="1:229" ht="12" customHeight="1"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199"/>
      <c r="AW88" s="199"/>
      <c r="AX88" s="199"/>
      <c r="AY88" s="199"/>
      <c r="AZ88" s="199"/>
      <c r="BA88" s="199"/>
      <c r="BB88" s="199"/>
      <c r="BC88" s="199"/>
      <c r="BD88" s="199"/>
      <c r="BE88" s="199"/>
      <c r="BF88" s="199"/>
      <c r="BG88" s="199"/>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row>
    <row r="89" spans="1:229" ht="12" customHeight="1"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199"/>
      <c r="AW89" s="199"/>
      <c r="AX89" s="199"/>
      <c r="AY89" s="199"/>
      <c r="AZ89" s="199"/>
      <c r="BA89" s="199"/>
      <c r="BB89" s="199"/>
      <c r="BC89" s="199"/>
      <c r="BD89" s="199"/>
      <c r="BE89" s="199"/>
      <c r="BF89" s="199"/>
      <c r="BG89" s="199"/>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row>
    <row r="90" spans="1:229" ht="12"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199"/>
      <c r="AW90" s="199"/>
      <c r="AX90" s="199"/>
      <c r="AY90" s="199"/>
      <c r="AZ90" s="199"/>
      <c r="BA90" s="199"/>
      <c r="BB90" s="199"/>
      <c r="BC90" s="199"/>
      <c r="BD90" s="199"/>
      <c r="BE90" s="199"/>
      <c r="BF90" s="199"/>
      <c r="BG90" s="199"/>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c r="DK90" s="200"/>
      <c r="DL90" s="200"/>
      <c r="DM90" s="200"/>
      <c r="DN90" s="200"/>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00"/>
      <c r="GO90" s="200"/>
      <c r="GP90" s="200"/>
      <c r="GQ90" s="200"/>
      <c r="GR90" s="200"/>
      <c r="GS90" s="200"/>
      <c r="GT90" s="200"/>
      <c r="GU90" s="200"/>
      <c r="GV90" s="200"/>
      <c r="GW90" s="200"/>
      <c r="GX90" s="200"/>
      <c r="GY90" s="200"/>
      <c r="GZ90" s="200"/>
      <c r="HA90" s="200"/>
      <c r="HB90" s="200"/>
      <c r="HC90" s="200"/>
      <c r="HD90" s="200"/>
      <c r="HE90" s="200"/>
      <c r="HF90" s="200"/>
      <c r="HG90" s="200"/>
      <c r="HH90" s="200"/>
      <c r="HI90" s="200"/>
      <c r="HJ90" s="200"/>
      <c r="HK90" s="200"/>
      <c r="HL90" s="200"/>
      <c r="HM90" s="200"/>
      <c r="HN90" s="200"/>
      <c r="HO90" s="200"/>
      <c r="HP90" s="200"/>
      <c r="HQ90" s="200"/>
      <c r="HR90" s="200"/>
      <c r="HS90" s="200"/>
      <c r="HT90" s="200"/>
      <c r="HU90" s="200"/>
    </row>
    <row r="91" spans="1:229" ht="12"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199"/>
      <c r="AW91" s="199"/>
      <c r="AX91" s="199"/>
      <c r="AY91" s="199"/>
      <c r="AZ91" s="199"/>
      <c r="BA91" s="199"/>
      <c r="BB91" s="199"/>
      <c r="BC91" s="199"/>
      <c r="BD91" s="199"/>
      <c r="BE91" s="199"/>
      <c r="BF91" s="199"/>
      <c r="BG91" s="199"/>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c r="CU91" s="200"/>
      <c r="CV91" s="200"/>
      <c r="CW91" s="200"/>
      <c r="CX91" s="200"/>
      <c r="CY91" s="200"/>
      <c r="CZ91" s="200"/>
      <c r="DA91" s="200"/>
      <c r="DB91" s="200"/>
      <c r="DC91" s="200"/>
      <c r="DD91" s="200"/>
      <c r="DE91" s="200"/>
      <c r="DF91" s="200"/>
      <c r="DG91" s="200"/>
      <c r="DH91" s="200"/>
      <c r="DI91" s="200"/>
      <c r="DJ91" s="200"/>
      <c r="DK91" s="200"/>
      <c r="DL91" s="200"/>
      <c r="DM91" s="200"/>
      <c r="DN91" s="200"/>
      <c r="DO91" s="200"/>
      <c r="DP91" s="200"/>
      <c r="DQ91" s="200"/>
      <c r="DR91" s="200"/>
      <c r="DS91" s="200"/>
      <c r="DT91" s="200"/>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00"/>
      <c r="GO91" s="200"/>
      <c r="GP91" s="200"/>
      <c r="GQ91" s="200"/>
      <c r="GR91" s="200"/>
      <c r="GS91" s="200"/>
      <c r="GT91" s="200"/>
      <c r="GU91" s="200"/>
      <c r="GV91" s="200"/>
      <c r="GW91" s="200"/>
      <c r="GX91" s="200"/>
      <c r="GY91" s="200"/>
      <c r="GZ91" s="200"/>
      <c r="HA91" s="200"/>
      <c r="HB91" s="200"/>
      <c r="HC91" s="200"/>
      <c r="HD91" s="200"/>
      <c r="HE91" s="200"/>
      <c r="HF91" s="200"/>
      <c r="HG91" s="200"/>
      <c r="HH91" s="200"/>
      <c r="HI91" s="200"/>
      <c r="HJ91" s="200"/>
      <c r="HK91" s="200"/>
      <c r="HL91" s="200"/>
      <c r="HM91" s="200"/>
      <c r="HN91" s="200"/>
      <c r="HO91" s="200"/>
      <c r="HP91" s="200"/>
      <c r="HQ91" s="200"/>
      <c r="HR91" s="200"/>
      <c r="HS91" s="200"/>
      <c r="HT91" s="200"/>
      <c r="HU91" s="200"/>
    </row>
    <row r="92" spans="1:229" ht="12"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199"/>
      <c r="AW92" s="199"/>
      <c r="AX92" s="199"/>
      <c r="AY92" s="199"/>
      <c r="AZ92" s="199"/>
      <c r="BA92" s="199"/>
      <c r="BB92" s="199"/>
      <c r="BC92" s="199"/>
      <c r="BD92" s="199"/>
      <c r="BE92" s="199"/>
      <c r="BF92" s="199"/>
      <c r="BG92" s="199"/>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c r="CM92" s="200"/>
      <c r="CN92" s="200"/>
      <c r="CO92" s="200"/>
      <c r="CP92" s="200"/>
      <c r="CQ92" s="200"/>
      <c r="CR92" s="200"/>
      <c r="CS92" s="200"/>
      <c r="CT92" s="200"/>
      <c r="CU92" s="200"/>
      <c r="CV92" s="200"/>
      <c r="CW92" s="200"/>
      <c r="CX92" s="200"/>
      <c r="CY92" s="200"/>
      <c r="CZ92" s="200"/>
      <c r="DA92" s="200"/>
      <c r="DB92" s="200"/>
      <c r="DC92" s="200"/>
      <c r="DD92" s="200"/>
      <c r="DE92" s="200"/>
      <c r="DF92" s="200"/>
      <c r="DG92" s="200"/>
      <c r="DH92" s="200"/>
      <c r="DI92" s="200"/>
      <c r="DJ92" s="200"/>
      <c r="DK92" s="200"/>
      <c r="DL92" s="200"/>
      <c r="DM92" s="200"/>
      <c r="DN92" s="200"/>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00"/>
      <c r="GO92" s="200"/>
      <c r="GP92" s="200"/>
      <c r="GQ92" s="200"/>
      <c r="GR92" s="200"/>
      <c r="GS92" s="200"/>
      <c r="GT92" s="200"/>
      <c r="GU92" s="200"/>
      <c r="GV92" s="200"/>
      <c r="GW92" s="200"/>
      <c r="GX92" s="200"/>
      <c r="GY92" s="200"/>
      <c r="GZ92" s="200"/>
      <c r="HA92" s="200"/>
      <c r="HB92" s="200"/>
      <c r="HC92" s="200"/>
      <c r="HD92" s="200"/>
      <c r="HE92" s="200"/>
      <c r="HF92" s="200"/>
      <c r="HG92" s="200"/>
      <c r="HH92" s="200"/>
      <c r="HI92" s="200"/>
      <c r="HJ92" s="200"/>
      <c r="HK92" s="200"/>
      <c r="HL92" s="200"/>
      <c r="HM92" s="200"/>
      <c r="HN92" s="200"/>
      <c r="HO92" s="200"/>
      <c r="HP92" s="200"/>
      <c r="HQ92" s="200"/>
      <c r="HR92" s="200"/>
      <c r="HS92" s="200"/>
      <c r="HT92" s="200"/>
      <c r="HU92" s="200"/>
    </row>
    <row r="93" spans="1:229" ht="12"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199"/>
      <c r="AW93" s="199"/>
      <c r="AX93" s="199"/>
      <c r="AY93" s="199"/>
      <c r="AZ93" s="199"/>
      <c r="BA93" s="199"/>
      <c r="BB93" s="199"/>
      <c r="BC93" s="199"/>
      <c r="BD93" s="199"/>
      <c r="BE93" s="199"/>
      <c r="BF93" s="199"/>
      <c r="BG93" s="199"/>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row>
    <row r="94" spans="1:229" ht="12"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199"/>
      <c r="AW94" s="199"/>
      <c r="AX94" s="199"/>
      <c r="AY94" s="199"/>
      <c r="AZ94" s="199"/>
      <c r="BA94" s="199"/>
      <c r="BB94" s="199"/>
      <c r="BC94" s="199"/>
      <c r="BD94" s="199"/>
      <c r="BE94" s="199"/>
      <c r="BF94" s="199"/>
      <c r="BG94" s="199"/>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c r="CM94" s="200"/>
      <c r="CN94" s="200"/>
      <c r="CO94" s="200"/>
      <c r="CP94" s="200"/>
      <c r="CQ94" s="200"/>
      <c r="CR94" s="200"/>
      <c r="CS94" s="200"/>
      <c r="CT94" s="200"/>
      <c r="CU94" s="200"/>
      <c r="CV94" s="200"/>
      <c r="CW94" s="200"/>
      <c r="CX94" s="200"/>
      <c r="CY94" s="200"/>
      <c r="CZ94" s="200"/>
      <c r="DA94" s="200"/>
      <c r="DB94" s="200"/>
      <c r="DC94" s="200"/>
      <c r="DD94" s="200"/>
      <c r="DE94" s="200"/>
      <c r="DF94" s="200"/>
      <c r="DG94" s="200"/>
      <c r="DH94" s="200"/>
      <c r="DI94" s="200"/>
      <c r="DJ94" s="200"/>
      <c r="DK94" s="200"/>
      <c r="DL94" s="200"/>
      <c r="DM94" s="200"/>
      <c r="DN94" s="200"/>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200"/>
      <c r="FL94" s="200"/>
      <c r="FM94" s="200"/>
      <c r="FN94" s="200"/>
      <c r="FO94" s="200"/>
      <c r="FP94" s="200"/>
      <c r="FQ94" s="200"/>
      <c r="FR94" s="200"/>
      <c r="FS94" s="200"/>
      <c r="FT94" s="200"/>
      <c r="FU94" s="200"/>
      <c r="FV94" s="200"/>
      <c r="FW94" s="200"/>
      <c r="FX94" s="200"/>
      <c r="FY94" s="200"/>
      <c r="FZ94" s="200"/>
      <c r="GA94" s="200"/>
      <c r="GB94" s="200"/>
      <c r="GC94" s="200"/>
      <c r="GD94" s="200"/>
      <c r="GE94" s="200"/>
      <c r="GF94" s="200"/>
      <c r="GG94" s="200"/>
      <c r="GH94" s="200"/>
      <c r="GI94" s="200"/>
      <c r="GJ94" s="200"/>
      <c r="GK94" s="200"/>
      <c r="GL94" s="200"/>
      <c r="GM94" s="200"/>
      <c r="GN94" s="200"/>
      <c r="GO94" s="200"/>
      <c r="GP94" s="200"/>
      <c r="GQ94" s="200"/>
      <c r="GR94" s="200"/>
      <c r="GS94" s="200"/>
      <c r="GT94" s="200"/>
      <c r="GU94" s="200"/>
      <c r="GV94" s="200"/>
      <c r="GW94" s="200"/>
      <c r="GX94" s="200"/>
      <c r="GY94" s="200"/>
      <c r="GZ94" s="200"/>
      <c r="HA94" s="200"/>
      <c r="HB94" s="200"/>
      <c r="HC94" s="200"/>
      <c r="HD94" s="200"/>
      <c r="HE94" s="200"/>
      <c r="HF94" s="200"/>
      <c r="HG94" s="200"/>
      <c r="HH94" s="200"/>
      <c r="HI94" s="200"/>
      <c r="HJ94" s="200"/>
      <c r="HK94" s="200"/>
      <c r="HL94" s="200"/>
      <c r="HM94" s="200"/>
      <c r="HN94" s="200"/>
      <c r="HO94" s="200"/>
      <c r="HP94" s="200"/>
      <c r="HQ94" s="200"/>
      <c r="HR94" s="200"/>
      <c r="HS94" s="200"/>
      <c r="HT94" s="200"/>
      <c r="HU94" s="200"/>
    </row>
    <row r="95" spans="1:229" ht="12"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199"/>
      <c r="AW95" s="199"/>
      <c r="AX95" s="199"/>
      <c r="AY95" s="199"/>
      <c r="AZ95" s="199"/>
      <c r="BA95" s="199"/>
      <c r="BB95" s="199"/>
      <c r="BC95" s="199"/>
      <c r="BD95" s="199"/>
      <c r="BE95" s="199"/>
      <c r="BF95" s="199"/>
      <c r="BG95" s="199"/>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200"/>
      <c r="CM95" s="200"/>
      <c r="CN95" s="200"/>
      <c r="CO95" s="200"/>
      <c r="CP95" s="200"/>
      <c r="CQ95" s="200"/>
      <c r="CR95" s="200"/>
      <c r="CS95" s="200"/>
      <c r="CT95" s="200"/>
      <c r="CU95" s="200"/>
      <c r="CV95" s="200"/>
      <c r="CW95" s="200"/>
      <c r="CX95" s="200"/>
      <c r="CY95" s="200"/>
      <c r="CZ95" s="200"/>
      <c r="DA95" s="200"/>
      <c r="DB95" s="200"/>
      <c r="DC95" s="200"/>
      <c r="DD95" s="200"/>
      <c r="DE95" s="200"/>
      <c r="DF95" s="200"/>
      <c r="DG95" s="200"/>
      <c r="DH95" s="200"/>
      <c r="DI95" s="200"/>
      <c r="DJ95" s="200"/>
      <c r="DK95" s="200"/>
      <c r="DL95" s="200"/>
      <c r="DM95" s="200"/>
      <c r="DN95" s="200"/>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200"/>
      <c r="EV95" s="200"/>
      <c r="EW95" s="200"/>
      <c r="EX95" s="200"/>
      <c r="EY95" s="200"/>
      <c r="EZ95" s="200"/>
      <c r="FA95" s="200"/>
      <c r="FB95" s="200"/>
      <c r="FC95" s="200"/>
      <c r="FD95" s="200"/>
      <c r="FE95" s="200"/>
      <c r="FF95" s="200"/>
      <c r="FG95" s="200"/>
      <c r="FH95" s="200"/>
      <c r="FI95" s="200"/>
      <c r="FJ95" s="200"/>
      <c r="FK95" s="200"/>
      <c r="FL95" s="200"/>
      <c r="FM95" s="200"/>
      <c r="FN95" s="200"/>
      <c r="FO95" s="200"/>
      <c r="FP95" s="200"/>
      <c r="FQ95" s="200"/>
      <c r="FR95" s="200"/>
      <c r="FS95" s="200"/>
      <c r="FT95" s="200"/>
      <c r="FU95" s="200"/>
      <c r="FV95" s="200"/>
      <c r="FW95" s="200"/>
      <c r="FX95" s="200"/>
      <c r="FY95" s="200"/>
      <c r="FZ95" s="200"/>
      <c r="GA95" s="200"/>
      <c r="GB95" s="200"/>
      <c r="GC95" s="200"/>
      <c r="GD95" s="200"/>
      <c r="GE95" s="200"/>
      <c r="GF95" s="200"/>
      <c r="GG95" s="200"/>
      <c r="GH95" s="200"/>
      <c r="GI95" s="200"/>
      <c r="GJ95" s="200"/>
      <c r="GK95" s="200"/>
      <c r="GL95" s="200"/>
      <c r="GM95" s="200"/>
      <c r="GN95" s="200"/>
      <c r="GO95" s="200"/>
      <c r="GP95" s="200"/>
      <c r="GQ95" s="200"/>
      <c r="GR95" s="200"/>
      <c r="GS95" s="200"/>
      <c r="GT95" s="200"/>
      <c r="GU95" s="200"/>
      <c r="GV95" s="200"/>
      <c r="GW95" s="200"/>
      <c r="GX95" s="200"/>
      <c r="GY95" s="200"/>
      <c r="GZ95" s="200"/>
      <c r="HA95" s="200"/>
      <c r="HB95" s="200"/>
      <c r="HC95" s="200"/>
      <c r="HD95" s="200"/>
      <c r="HE95" s="200"/>
      <c r="HF95" s="200"/>
      <c r="HG95" s="200"/>
      <c r="HH95" s="200"/>
      <c r="HI95" s="200"/>
      <c r="HJ95" s="200"/>
      <c r="HK95" s="200"/>
      <c r="HL95" s="200"/>
      <c r="HM95" s="200"/>
      <c r="HN95" s="200"/>
      <c r="HO95" s="200"/>
      <c r="HP95" s="200"/>
      <c r="HQ95" s="200"/>
      <c r="HR95" s="200"/>
      <c r="HS95" s="200"/>
      <c r="HT95" s="200"/>
      <c r="HU95" s="200"/>
    </row>
    <row r="96" spans="1:229" ht="12"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199"/>
      <c r="AW96" s="199"/>
      <c r="AX96" s="199"/>
      <c r="AY96" s="199"/>
      <c r="AZ96" s="199"/>
      <c r="BA96" s="199"/>
      <c r="BB96" s="199"/>
      <c r="BC96" s="199"/>
      <c r="BD96" s="199"/>
      <c r="BE96" s="199"/>
      <c r="BF96" s="199"/>
      <c r="BG96" s="199"/>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c r="CM96" s="200"/>
      <c r="CN96" s="200"/>
      <c r="CO96" s="200"/>
      <c r="CP96" s="200"/>
      <c r="CQ96" s="200"/>
      <c r="CR96" s="200"/>
      <c r="CS96" s="200"/>
      <c r="CT96" s="200"/>
      <c r="CU96" s="200"/>
      <c r="CV96" s="200"/>
      <c r="CW96" s="200"/>
      <c r="CX96" s="200"/>
      <c r="CY96" s="200"/>
      <c r="CZ96" s="200"/>
      <c r="DA96" s="200"/>
      <c r="DB96" s="200"/>
      <c r="DC96" s="200"/>
      <c r="DD96" s="200"/>
      <c r="DE96" s="200"/>
      <c r="DF96" s="200"/>
      <c r="DG96" s="200"/>
      <c r="DH96" s="200"/>
      <c r="DI96" s="200"/>
      <c r="DJ96" s="200"/>
      <c r="DK96" s="200"/>
      <c r="DL96" s="200"/>
      <c r="DM96" s="200"/>
      <c r="DN96" s="200"/>
      <c r="DO96" s="200"/>
      <c r="DP96" s="200"/>
      <c r="DQ96" s="200"/>
      <c r="DR96" s="200"/>
      <c r="DS96" s="200"/>
      <c r="DT96" s="200"/>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00"/>
      <c r="GO96" s="200"/>
      <c r="GP96" s="200"/>
      <c r="GQ96" s="200"/>
      <c r="GR96" s="200"/>
      <c r="GS96" s="200"/>
      <c r="GT96" s="200"/>
      <c r="GU96" s="200"/>
      <c r="GV96" s="200"/>
      <c r="GW96" s="200"/>
      <c r="GX96" s="200"/>
      <c r="GY96" s="200"/>
      <c r="GZ96" s="200"/>
      <c r="HA96" s="200"/>
      <c r="HB96" s="200"/>
      <c r="HC96" s="200"/>
      <c r="HD96" s="200"/>
      <c r="HE96" s="200"/>
      <c r="HF96" s="200"/>
      <c r="HG96" s="200"/>
      <c r="HH96" s="200"/>
      <c r="HI96" s="200"/>
      <c r="HJ96" s="200"/>
      <c r="HK96" s="200"/>
      <c r="HL96" s="200"/>
      <c r="HM96" s="200"/>
      <c r="HN96" s="200"/>
      <c r="HO96" s="200"/>
      <c r="HP96" s="200"/>
      <c r="HQ96" s="200"/>
      <c r="HR96" s="200"/>
      <c r="HS96" s="200"/>
      <c r="HT96" s="200"/>
      <c r="HU96" s="200"/>
    </row>
    <row r="97" spans="1:229" ht="12"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199"/>
      <c r="AW97" s="199"/>
      <c r="AX97" s="199"/>
      <c r="AY97" s="199"/>
      <c r="AZ97" s="199"/>
      <c r="BA97" s="199"/>
      <c r="BB97" s="199"/>
      <c r="BC97" s="199"/>
      <c r="BD97" s="199"/>
      <c r="BE97" s="199"/>
      <c r="BF97" s="199"/>
      <c r="BG97" s="199"/>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row>
    <row r="98" spans="1:229" ht="12"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199"/>
      <c r="AW98" s="199"/>
      <c r="AX98" s="199"/>
      <c r="AY98" s="199"/>
      <c r="AZ98" s="199"/>
      <c r="BA98" s="199"/>
      <c r="BB98" s="199"/>
      <c r="BC98" s="199"/>
      <c r="BD98" s="199"/>
      <c r="BE98" s="199"/>
      <c r="BF98" s="199"/>
      <c r="BG98" s="199"/>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row>
    <row r="99" spans="1:229" ht="12"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199"/>
      <c r="AW99" s="199"/>
      <c r="AX99" s="199"/>
      <c r="AY99" s="199"/>
      <c r="AZ99" s="199"/>
      <c r="BA99" s="199"/>
      <c r="BB99" s="199"/>
      <c r="BC99" s="199"/>
      <c r="BD99" s="199"/>
      <c r="BE99" s="199"/>
      <c r="BF99" s="199"/>
      <c r="BG99" s="199"/>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c r="FN99" s="200"/>
      <c r="FO99" s="200"/>
      <c r="FP99" s="200"/>
      <c r="FQ99" s="200"/>
      <c r="FR99" s="200"/>
      <c r="FS99" s="200"/>
      <c r="FT99" s="200"/>
      <c r="FU99" s="200"/>
      <c r="FV99" s="200"/>
      <c r="FW99" s="200"/>
      <c r="FX99" s="200"/>
      <c r="FY99" s="200"/>
      <c r="FZ99" s="200"/>
      <c r="GA99" s="200"/>
      <c r="GB99" s="200"/>
      <c r="GC99" s="200"/>
      <c r="GD99" s="200"/>
      <c r="GE99" s="200"/>
      <c r="GF99" s="200"/>
      <c r="GG99" s="200"/>
      <c r="GH99" s="200"/>
      <c r="GI99" s="200"/>
      <c r="GJ99" s="200"/>
      <c r="GK99" s="200"/>
      <c r="GL99" s="200"/>
      <c r="GM99" s="200"/>
      <c r="GN99" s="200"/>
      <c r="GO99" s="200"/>
      <c r="GP99" s="200"/>
      <c r="GQ99" s="200"/>
      <c r="GR99" s="200"/>
      <c r="GS99" s="200"/>
      <c r="GT99" s="200"/>
      <c r="GU99" s="200"/>
      <c r="GV99" s="200"/>
      <c r="GW99" s="200"/>
      <c r="GX99" s="200"/>
      <c r="GY99" s="200"/>
      <c r="GZ99" s="200"/>
      <c r="HA99" s="200"/>
      <c r="HB99" s="200"/>
      <c r="HC99" s="200"/>
      <c r="HD99" s="200"/>
      <c r="HE99" s="200"/>
      <c r="HF99" s="200"/>
      <c r="HG99" s="200"/>
      <c r="HH99" s="200"/>
      <c r="HI99" s="200"/>
      <c r="HJ99" s="200"/>
      <c r="HK99" s="200"/>
      <c r="HL99" s="200"/>
      <c r="HM99" s="200"/>
      <c r="HN99" s="200"/>
      <c r="HO99" s="200"/>
      <c r="HP99" s="200"/>
      <c r="HQ99" s="200"/>
      <c r="HR99" s="200"/>
      <c r="HS99" s="200"/>
      <c r="HT99" s="200"/>
      <c r="HU99" s="200"/>
    </row>
    <row r="100" spans="1:229" ht="12"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199"/>
      <c r="AW100" s="199"/>
      <c r="AX100" s="199"/>
      <c r="AY100" s="199"/>
      <c r="AZ100" s="199"/>
      <c r="BA100" s="199"/>
      <c r="BB100" s="199"/>
      <c r="BC100" s="199"/>
      <c r="BD100" s="199"/>
      <c r="BE100" s="199"/>
      <c r="BF100" s="199"/>
      <c r="BG100" s="199"/>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c r="CM100" s="200"/>
      <c r="CN100" s="200"/>
      <c r="CO100" s="200"/>
      <c r="CP100" s="200"/>
      <c r="CQ100" s="200"/>
      <c r="CR100" s="200"/>
      <c r="CS100" s="200"/>
      <c r="CT100" s="200"/>
      <c r="CU100" s="200"/>
      <c r="CV100" s="200"/>
      <c r="CW100" s="200"/>
      <c r="CX100" s="200"/>
      <c r="CY100" s="200"/>
      <c r="CZ100" s="200"/>
      <c r="DA100" s="200"/>
      <c r="DB100" s="200"/>
      <c r="DC100" s="200"/>
      <c r="DD100" s="200"/>
      <c r="DE100" s="200"/>
      <c r="DF100" s="200"/>
      <c r="DG100" s="200"/>
      <c r="DH100" s="200"/>
      <c r="DI100" s="200"/>
      <c r="DJ100" s="200"/>
      <c r="DK100" s="200"/>
      <c r="DL100" s="200"/>
      <c r="DM100" s="200"/>
      <c r="DN100" s="200"/>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200"/>
      <c r="EV100" s="200"/>
      <c r="EW100" s="200"/>
      <c r="EX100" s="200"/>
      <c r="EY100" s="200"/>
      <c r="EZ100" s="200"/>
      <c r="FA100" s="200"/>
      <c r="FB100" s="200"/>
      <c r="FC100" s="200"/>
      <c r="FD100" s="200"/>
      <c r="FE100" s="200"/>
      <c r="FF100" s="200"/>
      <c r="FG100" s="200"/>
      <c r="FH100" s="200"/>
      <c r="FI100" s="200"/>
      <c r="FJ100" s="200"/>
      <c r="FK100" s="200"/>
      <c r="FL100" s="200"/>
      <c r="FM100" s="200"/>
      <c r="FN100" s="200"/>
      <c r="FO100" s="200"/>
      <c r="FP100" s="200"/>
      <c r="FQ100" s="200"/>
      <c r="FR100" s="200"/>
      <c r="FS100" s="200"/>
      <c r="FT100" s="200"/>
      <c r="FU100" s="200"/>
      <c r="FV100" s="200"/>
      <c r="FW100" s="200"/>
      <c r="FX100" s="200"/>
      <c r="FY100" s="200"/>
      <c r="FZ100" s="200"/>
      <c r="GA100" s="200"/>
      <c r="GB100" s="200"/>
      <c r="GC100" s="200"/>
      <c r="GD100" s="200"/>
      <c r="GE100" s="200"/>
      <c r="GF100" s="200"/>
      <c r="GG100" s="200"/>
      <c r="GH100" s="200"/>
      <c r="GI100" s="200"/>
      <c r="GJ100" s="200"/>
      <c r="GK100" s="200"/>
      <c r="GL100" s="200"/>
      <c r="GM100" s="200"/>
      <c r="GN100" s="200"/>
      <c r="GO100" s="200"/>
      <c r="GP100" s="200"/>
      <c r="GQ100" s="200"/>
      <c r="GR100" s="200"/>
      <c r="GS100" s="200"/>
      <c r="GT100" s="200"/>
      <c r="GU100" s="200"/>
      <c r="GV100" s="200"/>
      <c r="GW100" s="200"/>
      <c r="GX100" s="200"/>
      <c r="GY100" s="200"/>
      <c r="GZ100" s="200"/>
      <c r="HA100" s="200"/>
      <c r="HB100" s="200"/>
      <c r="HC100" s="200"/>
      <c r="HD100" s="200"/>
      <c r="HE100" s="200"/>
      <c r="HF100" s="200"/>
      <c r="HG100" s="200"/>
      <c r="HH100" s="200"/>
      <c r="HI100" s="200"/>
      <c r="HJ100" s="200"/>
      <c r="HK100" s="200"/>
      <c r="HL100" s="200"/>
      <c r="HM100" s="200"/>
      <c r="HN100" s="200"/>
      <c r="HO100" s="200"/>
      <c r="HP100" s="200"/>
      <c r="HQ100" s="200"/>
      <c r="HR100" s="200"/>
      <c r="HS100" s="200"/>
      <c r="HT100" s="200"/>
      <c r="HU100" s="200"/>
    </row>
    <row r="101" spans="1:229" ht="12"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199"/>
      <c r="AW101" s="199"/>
      <c r="AX101" s="199"/>
      <c r="AY101" s="199"/>
      <c r="AZ101" s="199"/>
      <c r="BA101" s="199"/>
      <c r="BB101" s="199"/>
      <c r="BC101" s="199"/>
      <c r="BD101" s="199"/>
      <c r="BE101" s="199"/>
      <c r="BF101" s="199"/>
      <c r="BG101" s="199"/>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row>
    <row r="102" spans="1:229" ht="12"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199"/>
      <c r="AW102" s="199"/>
      <c r="AX102" s="199"/>
      <c r="AY102" s="199"/>
      <c r="AZ102" s="199"/>
      <c r="BA102" s="199"/>
      <c r="BB102" s="199"/>
      <c r="BC102" s="199"/>
      <c r="BD102" s="199"/>
      <c r="BE102" s="199"/>
      <c r="BF102" s="199"/>
      <c r="BG102" s="199"/>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200"/>
      <c r="CP102" s="200"/>
      <c r="CQ102" s="200"/>
      <c r="CR102" s="200"/>
      <c r="CS102" s="200"/>
      <c r="CT102" s="200"/>
      <c r="CU102" s="200"/>
      <c r="CV102" s="200"/>
      <c r="CW102" s="200"/>
      <c r="CX102" s="200"/>
      <c r="CY102" s="200"/>
      <c r="CZ102" s="200"/>
      <c r="DA102" s="200"/>
      <c r="DB102" s="200"/>
      <c r="DC102" s="200"/>
      <c r="DD102" s="200"/>
      <c r="DE102" s="200"/>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row>
    <row r="103" spans="1:229" ht="12"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199"/>
      <c r="AW103" s="199"/>
      <c r="AX103" s="199"/>
      <c r="AY103" s="199"/>
      <c r="AZ103" s="199"/>
      <c r="BA103" s="199"/>
      <c r="BB103" s="199"/>
      <c r="BC103" s="199"/>
      <c r="BD103" s="199"/>
      <c r="BE103" s="199"/>
      <c r="BF103" s="199"/>
      <c r="BG103" s="199"/>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c r="CM103" s="200"/>
      <c r="CN103" s="200"/>
      <c r="CO103" s="200"/>
      <c r="CP103" s="200"/>
      <c r="CQ103" s="200"/>
      <c r="CR103" s="200"/>
      <c r="CS103" s="200"/>
      <c r="CT103" s="200"/>
      <c r="CU103" s="200"/>
      <c r="CV103" s="200"/>
      <c r="CW103" s="200"/>
      <c r="CX103" s="200"/>
      <c r="CY103" s="200"/>
      <c r="CZ103" s="200"/>
      <c r="DA103" s="200"/>
      <c r="DB103" s="200"/>
      <c r="DC103" s="200"/>
      <c r="DD103" s="200"/>
      <c r="DE103" s="200"/>
      <c r="DF103" s="200"/>
      <c r="DG103" s="200"/>
      <c r="DH103" s="200"/>
      <c r="DI103" s="200"/>
      <c r="DJ103" s="200"/>
      <c r="DK103" s="200"/>
      <c r="DL103" s="200"/>
      <c r="DM103" s="200"/>
      <c r="DN103" s="200"/>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200"/>
      <c r="EV103" s="200"/>
      <c r="EW103" s="200"/>
      <c r="EX103" s="200"/>
      <c r="EY103" s="200"/>
      <c r="EZ103" s="200"/>
      <c r="FA103" s="200"/>
      <c r="FB103" s="200"/>
      <c r="FC103" s="200"/>
      <c r="FD103" s="200"/>
      <c r="FE103" s="200"/>
      <c r="FF103" s="200"/>
      <c r="FG103" s="200"/>
      <c r="FH103" s="200"/>
      <c r="FI103" s="200"/>
      <c r="FJ103" s="200"/>
      <c r="FK103" s="200"/>
      <c r="FL103" s="200"/>
      <c r="FM103" s="200"/>
      <c r="FN103" s="200"/>
      <c r="FO103" s="200"/>
      <c r="FP103" s="200"/>
      <c r="FQ103" s="200"/>
      <c r="FR103" s="200"/>
      <c r="FS103" s="200"/>
      <c r="FT103" s="200"/>
      <c r="FU103" s="200"/>
      <c r="FV103" s="200"/>
      <c r="FW103" s="200"/>
      <c r="FX103" s="200"/>
      <c r="FY103" s="200"/>
      <c r="FZ103" s="200"/>
      <c r="GA103" s="200"/>
      <c r="GB103" s="200"/>
      <c r="GC103" s="200"/>
      <c r="GD103" s="200"/>
      <c r="GE103" s="200"/>
      <c r="GF103" s="200"/>
      <c r="GG103" s="200"/>
      <c r="GH103" s="200"/>
      <c r="GI103" s="200"/>
      <c r="GJ103" s="200"/>
      <c r="GK103" s="200"/>
      <c r="GL103" s="200"/>
      <c r="GM103" s="200"/>
      <c r="GN103" s="200"/>
      <c r="GO103" s="200"/>
      <c r="GP103" s="200"/>
      <c r="GQ103" s="200"/>
      <c r="GR103" s="200"/>
      <c r="GS103" s="200"/>
      <c r="GT103" s="200"/>
      <c r="GU103" s="200"/>
      <c r="GV103" s="200"/>
      <c r="GW103" s="200"/>
      <c r="GX103" s="200"/>
      <c r="GY103" s="200"/>
      <c r="GZ103" s="200"/>
      <c r="HA103" s="200"/>
      <c r="HB103" s="200"/>
      <c r="HC103" s="200"/>
      <c r="HD103" s="200"/>
      <c r="HE103" s="200"/>
      <c r="HF103" s="200"/>
      <c r="HG103" s="200"/>
      <c r="HH103" s="200"/>
      <c r="HI103" s="200"/>
      <c r="HJ103" s="200"/>
      <c r="HK103" s="200"/>
      <c r="HL103" s="200"/>
      <c r="HM103" s="200"/>
      <c r="HN103" s="200"/>
      <c r="HO103" s="200"/>
      <c r="HP103" s="200"/>
      <c r="HQ103" s="200"/>
      <c r="HR103" s="200"/>
      <c r="HS103" s="200"/>
      <c r="HT103" s="200"/>
      <c r="HU103" s="200"/>
    </row>
    <row r="104" spans="1:229" ht="12"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199"/>
      <c r="AW104" s="199"/>
      <c r="AX104" s="199"/>
      <c r="AY104" s="199"/>
      <c r="AZ104" s="199"/>
      <c r="BA104" s="199"/>
      <c r="BB104" s="199"/>
      <c r="BC104" s="199"/>
      <c r="BD104" s="199"/>
      <c r="BE104" s="199"/>
      <c r="BF104" s="199"/>
      <c r="BG104" s="199"/>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c r="CM104" s="200"/>
      <c r="CN104" s="200"/>
      <c r="CO104" s="200"/>
      <c r="CP104" s="200"/>
      <c r="CQ104" s="200"/>
      <c r="CR104" s="200"/>
      <c r="CS104" s="200"/>
      <c r="CT104" s="200"/>
      <c r="CU104" s="200"/>
      <c r="CV104" s="200"/>
      <c r="CW104" s="200"/>
      <c r="CX104" s="200"/>
      <c r="CY104" s="200"/>
      <c r="CZ104" s="200"/>
      <c r="DA104" s="200"/>
      <c r="DB104" s="200"/>
      <c r="DC104" s="200"/>
      <c r="DD104" s="200"/>
      <c r="DE104" s="200"/>
      <c r="DF104" s="200"/>
      <c r="DG104" s="200"/>
      <c r="DH104" s="200"/>
      <c r="DI104" s="200"/>
      <c r="DJ104" s="200"/>
      <c r="DK104" s="200"/>
      <c r="DL104" s="200"/>
      <c r="DM104" s="200"/>
      <c r="DN104" s="200"/>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200"/>
      <c r="EV104" s="200"/>
      <c r="EW104" s="200"/>
      <c r="EX104" s="200"/>
      <c r="EY104" s="200"/>
      <c r="EZ104" s="200"/>
      <c r="FA104" s="200"/>
      <c r="FB104" s="200"/>
      <c r="FC104" s="200"/>
      <c r="FD104" s="200"/>
      <c r="FE104" s="200"/>
      <c r="FF104" s="200"/>
      <c r="FG104" s="200"/>
      <c r="FH104" s="200"/>
      <c r="FI104" s="200"/>
      <c r="FJ104" s="200"/>
      <c r="FK104" s="200"/>
      <c r="FL104" s="200"/>
      <c r="FM104" s="200"/>
      <c r="FN104" s="200"/>
      <c r="FO104" s="200"/>
      <c r="FP104" s="200"/>
      <c r="FQ104" s="200"/>
      <c r="FR104" s="200"/>
      <c r="FS104" s="200"/>
      <c r="FT104" s="200"/>
      <c r="FU104" s="200"/>
      <c r="FV104" s="200"/>
      <c r="FW104" s="200"/>
      <c r="FX104" s="200"/>
      <c r="FY104" s="200"/>
      <c r="FZ104" s="200"/>
      <c r="GA104" s="200"/>
      <c r="GB104" s="200"/>
      <c r="GC104" s="200"/>
      <c r="GD104" s="200"/>
      <c r="GE104" s="200"/>
      <c r="GF104" s="200"/>
      <c r="GG104" s="200"/>
      <c r="GH104" s="200"/>
      <c r="GI104" s="200"/>
      <c r="GJ104" s="200"/>
      <c r="GK104" s="200"/>
      <c r="GL104" s="200"/>
      <c r="GM104" s="200"/>
      <c r="GN104" s="200"/>
      <c r="GO104" s="200"/>
      <c r="GP104" s="200"/>
      <c r="GQ104" s="200"/>
      <c r="GR104" s="200"/>
      <c r="GS104" s="200"/>
      <c r="GT104" s="200"/>
      <c r="GU104" s="200"/>
      <c r="GV104" s="200"/>
      <c r="GW104" s="200"/>
      <c r="GX104" s="200"/>
      <c r="GY104" s="200"/>
      <c r="GZ104" s="200"/>
      <c r="HA104" s="200"/>
      <c r="HB104" s="200"/>
      <c r="HC104" s="200"/>
      <c r="HD104" s="200"/>
      <c r="HE104" s="200"/>
      <c r="HF104" s="200"/>
      <c r="HG104" s="200"/>
      <c r="HH104" s="200"/>
      <c r="HI104" s="200"/>
      <c r="HJ104" s="200"/>
      <c r="HK104" s="200"/>
      <c r="HL104" s="200"/>
      <c r="HM104" s="200"/>
      <c r="HN104" s="200"/>
      <c r="HO104" s="200"/>
      <c r="HP104" s="200"/>
      <c r="HQ104" s="200"/>
      <c r="HR104" s="200"/>
      <c r="HS104" s="200"/>
      <c r="HT104" s="200"/>
      <c r="HU104" s="200"/>
    </row>
    <row r="105" spans="1:229" ht="12"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199"/>
      <c r="AW105" s="199"/>
      <c r="AX105" s="199"/>
      <c r="AY105" s="199"/>
      <c r="AZ105" s="199"/>
      <c r="BA105" s="199"/>
      <c r="BB105" s="199"/>
      <c r="BC105" s="199"/>
      <c r="BD105" s="199"/>
      <c r="BE105" s="199"/>
      <c r="BF105" s="199"/>
      <c r="BG105" s="199"/>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c r="CN105" s="200"/>
      <c r="CO105" s="200"/>
      <c r="CP105" s="200"/>
      <c r="CQ105" s="200"/>
      <c r="CR105" s="200"/>
      <c r="CS105" s="200"/>
      <c r="CT105" s="200"/>
      <c r="CU105" s="200"/>
      <c r="CV105" s="200"/>
      <c r="CW105" s="200"/>
      <c r="CX105" s="200"/>
      <c r="CY105" s="200"/>
      <c r="CZ105" s="200"/>
      <c r="DA105" s="200"/>
      <c r="DB105" s="200"/>
      <c r="DC105" s="200"/>
      <c r="DD105" s="200"/>
      <c r="DE105" s="200"/>
      <c r="DF105" s="200"/>
      <c r="DG105" s="200"/>
      <c r="DH105" s="200"/>
      <c r="DI105" s="200"/>
      <c r="DJ105" s="200"/>
      <c r="DK105" s="200"/>
      <c r="DL105" s="200"/>
      <c r="DM105" s="200"/>
      <c r="DN105" s="200"/>
      <c r="DO105" s="200"/>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00"/>
      <c r="GO105" s="200"/>
      <c r="GP105" s="200"/>
      <c r="GQ105" s="200"/>
      <c r="GR105" s="200"/>
      <c r="GS105" s="200"/>
      <c r="GT105" s="200"/>
      <c r="GU105" s="200"/>
      <c r="GV105" s="200"/>
      <c r="GW105" s="200"/>
      <c r="GX105" s="200"/>
      <c r="GY105" s="200"/>
      <c r="GZ105" s="200"/>
      <c r="HA105" s="200"/>
      <c r="HB105" s="200"/>
      <c r="HC105" s="200"/>
      <c r="HD105" s="200"/>
      <c r="HE105" s="200"/>
      <c r="HF105" s="200"/>
      <c r="HG105" s="200"/>
      <c r="HH105" s="200"/>
      <c r="HI105" s="200"/>
      <c r="HJ105" s="200"/>
      <c r="HK105" s="200"/>
      <c r="HL105" s="200"/>
      <c r="HM105" s="200"/>
      <c r="HN105" s="200"/>
      <c r="HO105" s="200"/>
      <c r="HP105" s="200"/>
      <c r="HQ105" s="200"/>
      <c r="HR105" s="200"/>
      <c r="HS105" s="200"/>
      <c r="HT105" s="200"/>
      <c r="HU105" s="200"/>
    </row>
    <row r="106" spans="1:229" ht="12"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199"/>
      <c r="AW106" s="199"/>
      <c r="AX106" s="199"/>
      <c r="AY106" s="199"/>
      <c r="AZ106" s="199"/>
      <c r="BA106" s="199"/>
      <c r="BB106" s="199"/>
      <c r="BC106" s="199"/>
      <c r="BD106" s="199"/>
      <c r="BE106" s="199"/>
      <c r="BF106" s="199"/>
      <c r="BG106" s="199"/>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c r="CN106" s="200"/>
      <c r="CO106" s="200"/>
      <c r="CP106" s="200"/>
      <c r="CQ106" s="200"/>
      <c r="CR106" s="200"/>
      <c r="CS106" s="200"/>
      <c r="CT106" s="200"/>
      <c r="CU106" s="200"/>
      <c r="CV106" s="200"/>
      <c r="CW106" s="200"/>
      <c r="CX106" s="200"/>
      <c r="CY106" s="200"/>
      <c r="CZ106" s="200"/>
      <c r="DA106" s="200"/>
      <c r="DB106" s="200"/>
      <c r="DC106" s="200"/>
      <c r="DD106" s="200"/>
      <c r="DE106" s="200"/>
      <c r="DF106" s="200"/>
      <c r="DG106" s="200"/>
      <c r="DH106" s="200"/>
      <c r="DI106" s="200"/>
      <c r="DJ106" s="200"/>
      <c r="DK106" s="200"/>
      <c r="DL106" s="200"/>
      <c r="DM106" s="200"/>
      <c r="DN106" s="200"/>
      <c r="DO106" s="200"/>
      <c r="DP106" s="200"/>
      <c r="DQ106" s="200"/>
      <c r="DR106" s="200"/>
      <c r="DS106" s="200"/>
      <c r="DT106" s="200"/>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200"/>
      <c r="EV106" s="200"/>
      <c r="EW106" s="200"/>
      <c r="EX106" s="200"/>
      <c r="EY106" s="200"/>
      <c r="EZ106" s="200"/>
      <c r="FA106" s="200"/>
      <c r="FB106" s="200"/>
      <c r="FC106" s="200"/>
      <c r="FD106" s="200"/>
      <c r="FE106" s="200"/>
      <c r="FF106" s="200"/>
      <c r="FG106" s="200"/>
      <c r="FH106" s="200"/>
      <c r="FI106" s="200"/>
      <c r="FJ106" s="200"/>
      <c r="FK106" s="200"/>
      <c r="FL106" s="200"/>
      <c r="FM106" s="200"/>
      <c r="FN106" s="200"/>
      <c r="FO106" s="200"/>
      <c r="FP106" s="200"/>
      <c r="FQ106" s="200"/>
      <c r="FR106" s="200"/>
      <c r="FS106" s="200"/>
      <c r="FT106" s="200"/>
      <c r="FU106" s="200"/>
      <c r="FV106" s="200"/>
      <c r="FW106" s="200"/>
      <c r="FX106" s="200"/>
      <c r="FY106" s="200"/>
      <c r="FZ106" s="200"/>
      <c r="GA106" s="200"/>
      <c r="GB106" s="200"/>
      <c r="GC106" s="200"/>
      <c r="GD106" s="200"/>
      <c r="GE106" s="200"/>
      <c r="GF106" s="200"/>
      <c r="GG106" s="200"/>
      <c r="GH106" s="200"/>
      <c r="GI106" s="200"/>
      <c r="GJ106" s="200"/>
      <c r="GK106" s="200"/>
      <c r="GL106" s="200"/>
      <c r="GM106" s="200"/>
      <c r="GN106" s="200"/>
      <c r="GO106" s="200"/>
      <c r="GP106" s="200"/>
      <c r="GQ106" s="200"/>
      <c r="GR106" s="200"/>
      <c r="GS106" s="200"/>
      <c r="GT106" s="200"/>
      <c r="GU106" s="200"/>
      <c r="GV106" s="200"/>
      <c r="GW106" s="200"/>
      <c r="GX106" s="200"/>
      <c r="GY106" s="200"/>
      <c r="GZ106" s="200"/>
      <c r="HA106" s="200"/>
      <c r="HB106" s="200"/>
      <c r="HC106" s="200"/>
      <c r="HD106" s="200"/>
      <c r="HE106" s="200"/>
      <c r="HF106" s="200"/>
      <c r="HG106" s="200"/>
      <c r="HH106" s="200"/>
      <c r="HI106" s="200"/>
      <c r="HJ106" s="200"/>
      <c r="HK106" s="200"/>
      <c r="HL106" s="200"/>
      <c r="HM106" s="200"/>
      <c r="HN106" s="200"/>
      <c r="HO106" s="200"/>
      <c r="HP106" s="200"/>
      <c r="HQ106" s="200"/>
      <c r="HR106" s="200"/>
      <c r="HS106" s="200"/>
      <c r="HT106" s="200"/>
      <c r="HU106" s="200"/>
    </row>
    <row r="107" spans="1:229" ht="12"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199"/>
      <c r="AW107" s="199"/>
      <c r="AX107" s="199"/>
      <c r="AY107" s="199"/>
      <c r="AZ107" s="199"/>
      <c r="BA107" s="199"/>
      <c r="BB107" s="199"/>
      <c r="BC107" s="199"/>
      <c r="BD107" s="199"/>
      <c r="BE107" s="199"/>
      <c r="BF107" s="199"/>
      <c r="BG107" s="199"/>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c r="CM107" s="200"/>
      <c r="CN107" s="200"/>
      <c r="CO107" s="200"/>
      <c r="CP107" s="200"/>
      <c r="CQ107" s="200"/>
      <c r="CR107" s="200"/>
      <c r="CS107" s="200"/>
      <c r="CT107" s="200"/>
      <c r="CU107" s="200"/>
      <c r="CV107" s="200"/>
      <c r="CW107" s="200"/>
      <c r="CX107" s="200"/>
      <c r="CY107" s="200"/>
      <c r="CZ107" s="200"/>
      <c r="DA107" s="200"/>
      <c r="DB107" s="200"/>
      <c r="DC107" s="200"/>
      <c r="DD107" s="200"/>
      <c r="DE107" s="200"/>
      <c r="DF107" s="200"/>
      <c r="DG107" s="200"/>
      <c r="DH107" s="200"/>
      <c r="DI107" s="200"/>
      <c r="DJ107" s="200"/>
      <c r="DK107" s="200"/>
      <c r="DL107" s="200"/>
      <c r="DM107" s="200"/>
      <c r="DN107" s="200"/>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200"/>
      <c r="EV107" s="200"/>
      <c r="EW107" s="200"/>
      <c r="EX107" s="200"/>
      <c r="EY107" s="200"/>
      <c r="EZ107" s="200"/>
      <c r="FA107" s="200"/>
      <c r="FB107" s="200"/>
      <c r="FC107" s="200"/>
      <c r="FD107" s="200"/>
      <c r="FE107" s="200"/>
      <c r="FF107" s="200"/>
      <c r="FG107" s="200"/>
      <c r="FH107" s="200"/>
      <c r="FI107" s="200"/>
      <c r="FJ107" s="200"/>
      <c r="FK107" s="200"/>
      <c r="FL107" s="200"/>
      <c r="FM107" s="200"/>
      <c r="FN107" s="200"/>
      <c r="FO107" s="200"/>
      <c r="FP107" s="200"/>
      <c r="FQ107" s="200"/>
      <c r="FR107" s="200"/>
      <c r="FS107" s="200"/>
      <c r="FT107" s="200"/>
      <c r="FU107" s="200"/>
      <c r="FV107" s="200"/>
      <c r="FW107" s="200"/>
      <c r="FX107" s="200"/>
      <c r="FY107" s="200"/>
      <c r="FZ107" s="200"/>
      <c r="GA107" s="200"/>
      <c r="GB107" s="200"/>
      <c r="GC107" s="200"/>
      <c r="GD107" s="200"/>
      <c r="GE107" s="200"/>
      <c r="GF107" s="200"/>
      <c r="GG107" s="200"/>
      <c r="GH107" s="200"/>
      <c r="GI107" s="200"/>
      <c r="GJ107" s="200"/>
      <c r="GK107" s="200"/>
      <c r="GL107" s="200"/>
      <c r="GM107" s="200"/>
      <c r="GN107" s="200"/>
      <c r="GO107" s="200"/>
      <c r="GP107" s="200"/>
      <c r="GQ107" s="200"/>
      <c r="GR107" s="200"/>
      <c r="GS107" s="200"/>
      <c r="GT107" s="200"/>
      <c r="GU107" s="200"/>
      <c r="GV107" s="200"/>
      <c r="GW107" s="200"/>
      <c r="GX107" s="200"/>
      <c r="GY107" s="200"/>
      <c r="GZ107" s="200"/>
      <c r="HA107" s="200"/>
      <c r="HB107" s="200"/>
      <c r="HC107" s="200"/>
      <c r="HD107" s="200"/>
      <c r="HE107" s="200"/>
      <c r="HF107" s="200"/>
      <c r="HG107" s="200"/>
      <c r="HH107" s="200"/>
      <c r="HI107" s="200"/>
      <c r="HJ107" s="200"/>
      <c r="HK107" s="200"/>
      <c r="HL107" s="200"/>
      <c r="HM107" s="200"/>
      <c r="HN107" s="200"/>
      <c r="HO107" s="200"/>
      <c r="HP107" s="200"/>
      <c r="HQ107" s="200"/>
      <c r="HR107" s="200"/>
      <c r="HS107" s="200"/>
      <c r="HT107" s="200"/>
      <c r="HU107" s="200"/>
    </row>
    <row r="108" spans="1:229" ht="12"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199"/>
      <c r="AW108" s="199"/>
      <c r="AX108" s="199"/>
      <c r="AY108" s="199"/>
      <c r="AZ108" s="199"/>
      <c r="BA108" s="199"/>
      <c r="BB108" s="199"/>
      <c r="BC108" s="199"/>
      <c r="BD108" s="199"/>
      <c r="BE108" s="199"/>
      <c r="BF108" s="199"/>
      <c r="BG108" s="199"/>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c r="CN108" s="200"/>
      <c r="CO108" s="200"/>
      <c r="CP108" s="200"/>
      <c r="CQ108" s="200"/>
      <c r="CR108" s="200"/>
      <c r="CS108" s="200"/>
      <c r="CT108" s="200"/>
      <c r="CU108" s="200"/>
      <c r="CV108" s="200"/>
      <c r="CW108" s="200"/>
      <c r="CX108" s="200"/>
      <c r="CY108" s="200"/>
      <c r="CZ108" s="200"/>
      <c r="DA108" s="200"/>
      <c r="DB108" s="200"/>
      <c r="DC108" s="200"/>
      <c r="DD108" s="200"/>
      <c r="DE108" s="200"/>
      <c r="DF108" s="200"/>
      <c r="DG108" s="200"/>
      <c r="DH108" s="200"/>
      <c r="DI108" s="200"/>
      <c r="DJ108" s="200"/>
      <c r="DK108" s="200"/>
      <c r="DL108" s="200"/>
      <c r="DM108" s="200"/>
      <c r="DN108" s="200"/>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00"/>
      <c r="GO108" s="200"/>
      <c r="GP108" s="200"/>
      <c r="GQ108" s="200"/>
      <c r="GR108" s="200"/>
      <c r="GS108" s="200"/>
      <c r="GT108" s="200"/>
      <c r="GU108" s="200"/>
      <c r="GV108" s="200"/>
      <c r="GW108" s="200"/>
      <c r="GX108" s="200"/>
      <c r="GY108" s="200"/>
      <c r="GZ108" s="200"/>
      <c r="HA108" s="200"/>
      <c r="HB108" s="200"/>
      <c r="HC108" s="200"/>
      <c r="HD108" s="200"/>
      <c r="HE108" s="200"/>
      <c r="HF108" s="200"/>
      <c r="HG108" s="200"/>
      <c r="HH108" s="200"/>
      <c r="HI108" s="200"/>
      <c r="HJ108" s="200"/>
      <c r="HK108" s="200"/>
      <c r="HL108" s="200"/>
      <c r="HM108" s="200"/>
      <c r="HN108" s="200"/>
      <c r="HO108" s="200"/>
      <c r="HP108" s="200"/>
      <c r="HQ108" s="200"/>
      <c r="HR108" s="200"/>
      <c r="HS108" s="200"/>
      <c r="HT108" s="200"/>
      <c r="HU108" s="200"/>
    </row>
    <row r="109" spans="1:229" ht="12"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199"/>
      <c r="AW109" s="199"/>
      <c r="AX109" s="199"/>
      <c r="AY109" s="199"/>
      <c r="AZ109" s="199"/>
      <c r="BA109" s="199"/>
      <c r="BB109" s="199"/>
      <c r="BC109" s="199"/>
      <c r="BD109" s="199"/>
      <c r="BE109" s="199"/>
      <c r="BF109" s="199"/>
      <c r="BG109" s="199"/>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c r="CM109" s="200"/>
      <c r="CN109" s="200"/>
      <c r="CO109" s="200"/>
      <c r="CP109" s="200"/>
      <c r="CQ109" s="200"/>
      <c r="CR109" s="200"/>
      <c r="CS109" s="200"/>
      <c r="CT109" s="200"/>
      <c r="CU109" s="200"/>
      <c r="CV109" s="200"/>
      <c r="CW109" s="200"/>
      <c r="CX109" s="200"/>
      <c r="CY109" s="200"/>
      <c r="CZ109" s="200"/>
      <c r="DA109" s="200"/>
      <c r="DB109" s="200"/>
      <c r="DC109" s="200"/>
      <c r="DD109" s="200"/>
      <c r="DE109" s="200"/>
      <c r="DF109" s="200"/>
      <c r="DG109" s="200"/>
      <c r="DH109" s="200"/>
      <c r="DI109" s="200"/>
      <c r="DJ109" s="200"/>
      <c r="DK109" s="200"/>
      <c r="DL109" s="200"/>
      <c r="DM109" s="200"/>
      <c r="DN109" s="200"/>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200"/>
      <c r="EV109" s="200"/>
      <c r="EW109" s="200"/>
      <c r="EX109" s="200"/>
      <c r="EY109" s="200"/>
      <c r="EZ109" s="200"/>
      <c r="FA109" s="200"/>
      <c r="FB109" s="200"/>
      <c r="FC109" s="200"/>
      <c r="FD109" s="200"/>
      <c r="FE109" s="200"/>
      <c r="FF109" s="200"/>
      <c r="FG109" s="200"/>
      <c r="FH109" s="200"/>
      <c r="FI109" s="200"/>
      <c r="FJ109" s="200"/>
      <c r="FK109" s="200"/>
      <c r="FL109" s="200"/>
      <c r="FM109" s="200"/>
      <c r="FN109" s="200"/>
      <c r="FO109" s="200"/>
      <c r="FP109" s="200"/>
      <c r="FQ109" s="200"/>
      <c r="FR109" s="200"/>
      <c r="FS109" s="200"/>
      <c r="FT109" s="200"/>
      <c r="FU109" s="200"/>
      <c r="FV109" s="200"/>
      <c r="FW109" s="200"/>
      <c r="FX109" s="200"/>
      <c r="FY109" s="200"/>
      <c r="FZ109" s="200"/>
      <c r="GA109" s="200"/>
      <c r="GB109" s="200"/>
      <c r="GC109" s="200"/>
      <c r="GD109" s="200"/>
      <c r="GE109" s="200"/>
      <c r="GF109" s="200"/>
      <c r="GG109" s="200"/>
      <c r="GH109" s="200"/>
      <c r="GI109" s="200"/>
      <c r="GJ109" s="200"/>
      <c r="GK109" s="200"/>
      <c r="GL109" s="200"/>
      <c r="GM109" s="200"/>
      <c r="GN109" s="200"/>
      <c r="GO109" s="200"/>
      <c r="GP109" s="200"/>
      <c r="GQ109" s="200"/>
      <c r="GR109" s="200"/>
      <c r="GS109" s="200"/>
      <c r="GT109" s="200"/>
      <c r="GU109" s="200"/>
      <c r="GV109" s="200"/>
      <c r="GW109" s="200"/>
      <c r="GX109" s="200"/>
      <c r="GY109" s="200"/>
      <c r="GZ109" s="200"/>
      <c r="HA109" s="200"/>
      <c r="HB109" s="200"/>
      <c r="HC109" s="200"/>
      <c r="HD109" s="200"/>
      <c r="HE109" s="200"/>
      <c r="HF109" s="200"/>
      <c r="HG109" s="200"/>
      <c r="HH109" s="200"/>
      <c r="HI109" s="200"/>
      <c r="HJ109" s="200"/>
      <c r="HK109" s="200"/>
      <c r="HL109" s="200"/>
      <c r="HM109" s="200"/>
      <c r="HN109" s="200"/>
      <c r="HO109" s="200"/>
      <c r="HP109" s="200"/>
      <c r="HQ109" s="200"/>
      <c r="HR109" s="200"/>
      <c r="HS109" s="200"/>
      <c r="HT109" s="200"/>
      <c r="HU109" s="200"/>
    </row>
    <row r="110" spans="1:229" ht="12"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199"/>
      <c r="AW110" s="199"/>
      <c r="AX110" s="199"/>
      <c r="AY110" s="199"/>
      <c r="AZ110" s="199"/>
      <c r="BA110" s="199"/>
      <c r="BB110" s="199"/>
      <c r="BC110" s="199"/>
      <c r="BD110" s="199"/>
      <c r="BE110" s="199"/>
      <c r="BF110" s="199"/>
      <c r="BG110" s="199"/>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c r="CN110" s="200"/>
      <c r="CO110" s="200"/>
      <c r="CP110" s="200"/>
      <c r="CQ110" s="200"/>
      <c r="CR110" s="200"/>
      <c r="CS110" s="200"/>
      <c r="CT110" s="200"/>
      <c r="CU110" s="200"/>
      <c r="CV110" s="200"/>
      <c r="CW110" s="200"/>
      <c r="CX110" s="200"/>
      <c r="CY110" s="200"/>
      <c r="CZ110" s="200"/>
      <c r="DA110" s="200"/>
      <c r="DB110" s="200"/>
      <c r="DC110" s="200"/>
      <c r="DD110" s="200"/>
      <c r="DE110" s="200"/>
      <c r="DF110" s="200"/>
      <c r="DG110" s="200"/>
      <c r="DH110" s="200"/>
      <c r="DI110" s="200"/>
      <c r="DJ110" s="200"/>
      <c r="DK110" s="200"/>
      <c r="DL110" s="200"/>
      <c r="DM110" s="200"/>
      <c r="DN110" s="200"/>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00"/>
      <c r="GQ110" s="200"/>
      <c r="GR110" s="200"/>
      <c r="GS110" s="200"/>
      <c r="GT110" s="200"/>
      <c r="GU110" s="200"/>
      <c r="GV110" s="200"/>
      <c r="GW110" s="200"/>
      <c r="GX110" s="200"/>
      <c r="GY110" s="200"/>
      <c r="GZ110" s="200"/>
      <c r="HA110" s="200"/>
      <c r="HB110" s="200"/>
      <c r="HC110" s="200"/>
      <c r="HD110" s="200"/>
      <c r="HE110" s="200"/>
      <c r="HF110" s="200"/>
      <c r="HG110" s="200"/>
      <c r="HH110" s="200"/>
      <c r="HI110" s="200"/>
      <c r="HJ110" s="200"/>
      <c r="HK110" s="200"/>
      <c r="HL110" s="200"/>
      <c r="HM110" s="200"/>
      <c r="HN110" s="200"/>
      <c r="HO110" s="200"/>
      <c r="HP110" s="200"/>
      <c r="HQ110" s="200"/>
      <c r="HR110" s="200"/>
      <c r="HS110" s="200"/>
      <c r="HT110" s="200"/>
      <c r="HU110" s="200"/>
    </row>
    <row r="111" spans="1:229" ht="12"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199"/>
      <c r="AW111" s="199"/>
      <c r="AX111" s="199"/>
      <c r="AY111" s="199"/>
      <c r="AZ111" s="199"/>
      <c r="BA111" s="199"/>
      <c r="BB111" s="199"/>
      <c r="BC111" s="199"/>
      <c r="BD111" s="199"/>
      <c r="BE111" s="199"/>
      <c r="BF111" s="199"/>
      <c r="BG111" s="199"/>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c r="CU111" s="200"/>
      <c r="CV111" s="200"/>
      <c r="CW111" s="200"/>
      <c r="CX111" s="200"/>
      <c r="CY111" s="200"/>
      <c r="CZ111" s="200"/>
      <c r="DA111" s="200"/>
      <c r="DB111" s="200"/>
      <c r="DC111" s="200"/>
      <c r="DD111" s="200"/>
      <c r="DE111" s="200"/>
      <c r="DF111" s="200"/>
      <c r="DG111" s="200"/>
      <c r="DH111" s="200"/>
      <c r="DI111" s="200"/>
      <c r="DJ111" s="200"/>
      <c r="DK111" s="200"/>
      <c r="DL111" s="200"/>
      <c r="DM111" s="200"/>
      <c r="DN111" s="200"/>
      <c r="DO111" s="200"/>
      <c r="DP111" s="200"/>
      <c r="DQ111" s="200"/>
      <c r="DR111" s="200"/>
      <c r="DS111" s="200"/>
      <c r="DT111" s="200"/>
      <c r="DU111" s="200"/>
      <c r="DV111" s="200"/>
      <c r="DW111" s="200"/>
      <c r="DX111" s="200"/>
      <c r="DY111" s="200"/>
      <c r="DZ111" s="200"/>
      <c r="EA111" s="200"/>
      <c r="EB111" s="200"/>
      <c r="EC111" s="200"/>
      <c r="ED111" s="200"/>
      <c r="EE111" s="200"/>
      <c r="EF111" s="200"/>
      <c r="EG111" s="200"/>
      <c r="EH111" s="200"/>
      <c r="EI111" s="200"/>
      <c r="EJ111" s="200"/>
      <c r="EK111" s="200"/>
      <c r="EL111" s="200"/>
      <c r="EM111" s="200"/>
      <c r="EN111" s="200"/>
      <c r="EO111" s="200"/>
      <c r="EP111" s="200"/>
      <c r="EQ111" s="200"/>
      <c r="ER111" s="200"/>
      <c r="ES111" s="200"/>
      <c r="ET111" s="200"/>
      <c r="EU111" s="200"/>
      <c r="EV111" s="200"/>
      <c r="EW111" s="200"/>
      <c r="EX111" s="200"/>
      <c r="EY111" s="200"/>
      <c r="EZ111" s="200"/>
      <c r="FA111" s="200"/>
      <c r="FB111" s="200"/>
      <c r="FC111" s="200"/>
      <c r="FD111" s="200"/>
      <c r="FE111" s="200"/>
      <c r="FF111" s="200"/>
      <c r="FG111" s="200"/>
      <c r="FH111" s="200"/>
      <c r="FI111" s="200"/>
      <c r="FJ111" s="200"/>
      <c r="FK111" s="200"/>
      <c r="FL111" s="200"/>
      <c r="FM111" s="200"/>
      <c r="FN111" s="200"/>
      <c r="FO111" s="200"/>
      <c r="FP111" s="200"/>
      <c r="FQ111" s="200"/>
      <c r="FR111" s="200"/>
      <c r="FS111" s="200"/>
      <c r="FT111" s="200"/>
      <c r="FU111" s="200"/>
      <c r="FV111" s="200"/>
      <c r="FW111" s="200"/>
      <c r="FX111" s="200"/>
      <c r="FY111" s="200"/>
      <c r="FZ111" s="200"/>
      <c r="GA111" s="200"/>
      <c r="GB111" s="200"/>
      <c r="GC111" s="200"/>
      <c r="GD111" s="200"/>
      <c r="GE111" s="200"/>
      <c r="GF111" s="200"/>
      <c r="GG111" s="200"/>
      <c r="GH111" s="200"/>
      <c r="GI111" s="200"/>
      <c r="GJ111" s="200"/>
      <c r="GK111" s="200"/>
      <c r="GL111" s="200"/>
      <c r="GM111" s="200"/>
      <c r="GN111" s="200"/>
      <c r="GO111" s="200"/>
      <c r="GP111" s="200"/>
      <c r="GQ111" s="200"/>
      <c r="GR111" s="200"/>
      <c r="GS111" s="200"/>
      <c r="GT111" s="200"/>
      <c r="GU111" s="200"/>
      <c r="GV111" s="200"/>
      <c r="GW111" s="200"/>
      <c r="GX111" s="200"/>
      <c r="GY111" s="200"/>
      <c r="GZ111" s="200"/>
      <c r="HA111" s="200"/>
      <c r="HB111" s="200"/>
      <c r="HC111" s="200"/>
      <c r="HD111" s="200"/>
      <c r="HE111" s="200"/>
      <c r="HF111" s="200"/>
      <c r="HG111" s="200"/>
      <c r="HH111" s="200"/>
      <c r="HI111" s="200"/>
      <c r="HJ111" s="200"/>
      <c r="HK111" s="200"/>
      <c r="HL111" s="200"/>
      <c r="HM111" s="200"/>
      <c r="HN111" s="200"/>
      <c r="HO111" s="200"/>
      <c r="HP111" s="200"/>
      <c r="HQ111" s="200"/>
      <c r="HR111" s="200"/>
      <c r="HS111" s="200"/>
      <c r="HT111" s="200"/>
      <c r="HU111" s="200"/>
    </row>
    <row r="112" spans="1:229" ht="12"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199"/>
      <c r="AW112" s="199"/>
      <c r="AX112" s="199"/>
      <c r="AY112" s="199"/>
      <c r="AZ112" s="199"/>
      <c r="BA112" s="199"/>
      <c r="BB112" s="199"/>
      <c r="BC112" s="199"/>
      <c r="BD112" s="199"/>
      <c r="BE112" s="199"/>
      <c r="BF112" s="199"/>
      <c r="BG112" s="199"/>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row>
    <row r="113" spans="1:229" ht="12"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199"/>
      <c r="AW113" s="199"/>
      <c r="AX113" s="199"/>
      <c r="AY113" s="199"/>
      <c r="AZ113" s="199"/>
      <c r="BA113" s="199"/>
      <c r="BB113" s="199"/>
      <c r="BC113" s="199"/>
      <c r="BD113" s="199"/>
      <c r="BE113" s="199"/>
      <c r="BF113" s="199"/>
      <c r="BG113" s="199"/>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c r="DK113" s="200"/>
      <c r="DL113" s="200"/>
      <c r="DM113" s="200"/>
      <c r="DN113" s="200"/>
      <c r="DO113" s="200"/>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00"/>
      <c r="GO113" s="200"/>
      <c r="GP113" s="200"/>
      <c r="GQ113" s="200"/>
      <c r="GR113" s="200"/>
      <c r="GS113" s="200"/>
      <c r="GT113" s="200"/>
      <c r="GU113" s="200"/>
      <c r="GV113" s="200"/>
      <c r="GW113" s="200"/>
      <c r="GX113" s="200"/>
      <c r="GY113" s="200"/>
      <c r="GZ113" s="200"/>
      <c r="HA113" s="200"/>
      <c r="HB113" s="200"/>
      <c r="HC113" s="200"/>
      <c r="HD113" s="200"/>
      <c r="HE113" s="200"/>
      <c r="HF113" s="200"/>
      <c r="HG113" s="200"/>
      <c r="HH113" s="200"/>
      <c r="HI113" s="200"/>
      <c r="HJ113" s="200"/>
      <c r="HK113" s="200"/>
      <c r="HL113" s="200"/>
      <c r="HM113" s="200"/>
      <c r="HN113" s="200"/>
      <c r="HO113" s="200"/>
      <c r="HP113" s="200"/>
      <c r="HQ113" s="200"/>
      <c r="HR113" s="200"/>
      <c r="HS113" s="200"/>
      <c r="HT113" s="200"/>
      <c r="HU113" s="200"/>
    </row>
    <row r="114" spans="1:229" ht="12"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199"/>
      <c r="AW114" s="199"/>
      <c r="AX114" s="199"/>
      <c r="AY114" s="199"/>
      <c r="AZ114" s="199"/>
      <c r="BA114" s="199"/>
      <c r="BB114" s="199"/>
      <c r="BC114" s="199"/>
      <c r="BD114" s="199"/>
      <c r="BE114" s="199"/>
      <c r="BF114" s="199"/>
      <c r="BG114" s="199"/>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row>
    <row r="115" spans="1:229" ht="12" customHeight="1"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199"/>
      <c r="AW115" s="199"/>
      <c r="AX115" s="199"/>
      <c r="AY115" s="199"/>
      <c r="AZ115" s="199"/>
      <c r="BA115" s="199"/>
      <c r="BB115" s="199"/>
      <c r="BC115" s="199"/>
      <c r="BD115" s="199"/>
      <c r="BE115" s="199"/>
      <c r="BF115" s="199"/>
      <c r="BG115" s="199"/>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row>
    <row r="116" spans="1:229" ht="12" customHeight="1"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199"/>
      <c r="AW116" s="199"/>
      <c r="AX116" s="199"/>
      <c r="AY116" s="199"/>
      <c r="AZ116" s="199"/>
      <c r="BA116" s="199"/>
      <c r="BB116" s="199"/>
      <c r="BC116" s="199"/>
      <c r="BD116" s="199"/>
      <c r="BE116" s="199"/>
      <c r="BF116" s="199"/>
      <c r="BG116" s="199"/>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row>
    <row r="117" spans="1:229" ht="12" customHeight="1"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199"/>
      <c r="AW117" s="199"/>
      <c r="AX117" s="199"/>
      <c r="AY117" s="199"/>
      <c r="AZ117" s="199"/>
      <c r="BA117" s="199"/>
      <c r="BB117" s="199"/>
      <c r="BC117" s="199"/>
      <c r="BD117" s="199"/>
      <c r="BE117" s="199"/>
      <c r="BF117" s="199"/>
      <c r="BG117" s="199"/>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row>
    <row r="118" spans="1:229" ht="12" customHeight="1"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199"/>
      <c r="AW118" s="199"/>
      <c r="AX118" s="199"/>
      <c r="AY118" s="199"/>
      <c r="AZ118" s="199"/>
      <c r="BA118" s="199"/>
      <c r="BB118" s="199"/>
      <c r="BC118" s="199"/>
      <c r="BD118" s="199"/>
      <c r="BE118" s="199"/>
      <c r="BF118" s="199"/>
      <c r="BG118" s="199"/>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row>
    <row r="119" spans="1:229" ht="12" customHeight="1"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199"/>
      <c r="AW119" s="199"/>
      <c r="AX119" s="199"/>
      <c r="AY119" s="199"/>
      <c r="AZ119" s="199"/>
      <c r="BA119" s="199"/>
      <c r="BB119" s="199"/>
      <c r="BC119" s="199"/>
      <c r="BD119" s="199"/>
      <c r="BE119" s="199"/>
      <c r="BF119" s="199"/>
      <c r="BG119" s="199"/>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row>
    <row r="120" spans="1:229" ht="12" customHeight="1"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199"/>
      <c r="AW120" s="199"/>
      <c r="AX120" s="199"/>
      <c r="AY120" s="199"/>
      <c r="AZ120" s="199"/>
      <c r="BA120" s="199"/>
      <c r="BB120" s="199"/>
      <c r="BC120" s="199"/>
      <c r="BD120" s="199"/>
      <c r="BE120" s="199"/>
      <c r="BF120" s="199"/>
      <c r="BG120" s="199"/>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row>
    <row r="121" spans="1:229" ht="12" customHeight="1"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199"/>
      <c r="AW121" s="199"/>
      <c r="AX121" s="199"/>
      <c r="AY121" s="199"/>
      <c r="AZ121" s="199"/>
      <c r="BA121" s="199"/>
      <c r="BB121" s="199"/>
      <c r="BC121" s="199"/>
      <c r="BD121" s="199"/>
      <c r="BE121" s="199"/>
      <c r="BF121" s="199"/>
      <c r="BG121" s="199"/>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row>
    <row r="122" spans="1:229" ht="12" customHeight="1"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199"/>
      <c r="AW122" s="199"/>
      <c r="AX122" s="199"/>
      <c r="AY122" s="199"/>
      <c r="AZ122" s="199"/>
      <c r="BA122" s="199"/>
      <c r="BB122" s="199"/>
      <c r="BC122" s="199"/>
      <c r="BD122" s="199"/>
      <c r="BE122" s="199"/>
      <c r="BF122" s="199"/>
      <c r="BG122" s="199"/>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row>
    <row r="123" spans="1:229" ht="12" customHeight="1"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199"/>
      <c r="AW123" s="199"/>
      <c r="AX123" s="199"/>
      <c r="AY123" s="199"/>
      <c r="AZ123" s="199"/>
      <c r="BA123" s="199"/>
      <c r="BB123" s="199"/>
      <c r="BC123" s="199"/>
      <c r="BD123" s="199"/>
      <c r="BE123" s="199"/>
      <c r="BF123" s="199"/>
      <c r="BG123" s="199"/>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row>
    <row r="124" spans="1:229" ht="12" customHeight="1"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199"/>
      <c r="AW124" s="199"/>
      <c r="AX124" s="199"/>
      <c r="AY124" s="199"/>
      <c r="AZ124" s="199"/>
      <c r="BA124" s="199"/>
      <c r="BB124" s="199"/>
      <c r="BC124" s="199"/>
      <c r="BD124" s="199"/>
      <c r="BE124" s="199"/>
      <c r="BF124" s="199"/>
      <c r="BG124" s="199"/>
      <c r="BH124" s="200"/>
      <c r="BI124" s="200"/>
      <c r="BJ124" s="200"/>
      <c r="BK124" s="200"/>
      <c r="BL124" s="200"/>
      <c r="BM124" s="200"/>
      <c r="BN124" s="200"/>
      <c r="BO124" s="200"/>
      <c r="BP124" s="200"/>
      <c r="BQ124" s="200"/>
      <c r="BR124" s="200"/>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c r="CM124" s="200"/>
      <c r="CN124" s="200"/>
      <c r="CO124" s="200"/>
      <c r="CP124" s="200"/>
      <c r="CQ124" s="200"/>
      <c r="CR124" s="200"/>
      <c r="CS124" s="200"/>
      <c r="CT124" s="200"/>
      <c r="CU124" s="200"/>
      <c r="CV124" s="200"/>
      <c r="CW124" s="200"/>
      <c r="CX124" s="200"/>
      <c r="CY124" s="200"/>
      <c r="CZ124" s="200"/>
      <c r="DA124" s="200"/>
      <c r="DB124" s="200"/>
      <c r="DC124" s="200"/>
      <c r="DD124" s="200"/>
      <c r="DE124" s="200"/>
      <c r="DF124" s="200"/>
      <c r="DG124" s="200"/>
      <c r="DH124" s="200"/>
      <c r="DI124" s="200"/>
      <c r="DJ124" s="200"/>
      <c r="DK124" s="200"/>
      <c r="DL124" s="200"/>
      <c r="DM124" s="200"/>
      <c r="DN124" s="200"/>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200"/>
      <c r="EV124" s="200"/>
      <c r="EW124" s="200"/>
      <c r="EX124" s="200"/>
      <c r="EY124" s="200"/>
      <c r="EZ124" s="200"/>
      <c r="FA124" s="200"/>
      <c r="FB124" s="200"/>
      <c r="FC124" s="200"/>
      <c r="FD124" s="200"/>
      <c r="FE124" s="200"/>
      <c r="FF124" s="200"/>
      <c r="FG124" s="200"/>
      <c r="FH124" s="200"/>
      <c r="FI124" s="200"/>
      <c r="FJ124" s="200"/>
      <c r="FK124" s="200"/>
      <c r="FL124" s="200"/>
      <c r="FM124" s="200"/>
      <c r="FN124" s="200"/>
      <c r="FO124" s="200"/>
      <c r="FP124" s="200"/>
      <c r="FQ124" s="200"/>
      <c r="FR124" s="200"/>
      <c r="FS124" s="200"/>
      <c r="FT124" s="200"/>
      <c r="FU124" s="200"/>
      <c r="FV124" s="200"/>
      <c r="FW124" s="200"/>
      <c r="FX124" s="200"/>
      <c r="FY124" s="200"/>
      <c r="FZ124" s="200"/>
      <c r="GA124" s="200"/>
      <c r="GB124" s="200"/>
      <c r="GC124" s="200"/>
      <c r="GD124" s="200"/>
      <c r="GE124" s="200"/>
      <c r="GF124" s="200"/>
      <c r="GG124" s="200"/>
      <c r="GH124" s="200"/>
      <c r="GI124" s="200"/>
      <c r="GJ124" s="200"/>
      <c r="GK124" s="200"/>
      <c r="GL124" s="200"/>
      <c r="GM124" s="200"/>
      <c r="GN124" s="200"/>
      <c r="GO124" s="200"/>
      <c r="GP124" s="200"/>
      <c r="GQ124" s="200"/>
      <c r="GR124" s="200"/>
      <c r="GS124" s="200"/>
      <c r="GT124" s="200"/>
      <c r="GU124" s="200"/>
      <c r="GV124" s="200"/>
      <c r="GW124" s="200"/>
      <c r="GX124" s="200"/>
      <c r="GY124" s="200"/>
      <c r="GZ124" s="200"/>
      <c r="HA124" s="200"/>
      <c r="HB124" s="200"/>
      <c r="HC124" s="200"/>
      <c r="HD124" s="200"/>
      <c r="HE124" s="200"/>
      <c r="HF124" s="200"/>
      <c r="HG124" s="200"/>
      <c r="HH124" s="200"/>
      <c r="HI124" s="200"/>
      <c r="HJ124" s="200"/>
      <c r="HK124" s="200"/>
      <c r="HL124" s="200"/>
      <c r="HM124" s="200"/>
      <c r="HN124" s="200"/>
      <c r="HO124" s="200"/>
      <c r="HP124" s="200"/>
      <c r="HQ124" s="200"/>
      <c r="HR124" s="200"/>
      <c r="HS124" s="200"/>
      <c r="HT124" s="200"/>
      <c r="HU124" s="200"/>
    </row>
    <row r="125" spans="1:229" ht="12" customHeight="1"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199"/>
      <c r="AW125" s="199"/>
      <c r="AX125" s="199"/>
      <c r="AY125" s="199"/>
      <c r="AZ125" s="199"/>
      <c r="BA125" s="199"/>
      <c r="BB125" s="199"/>
      <c r="BC125" s="199"/>
      <c r="BD125" s="199"/>
      <c r="BE125" s="199"/>
      <c r="BF125" s="199"/>
      <c r="BG125" s="199"/>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c r="CM125" s="200"/>
      <c r="CN125" s="200"/>
      <c r="CO125" s="200"/>
      <c r="CP125" s="200"/>
      <c r="CQ125" s="200"/>
      <c r="CR125" s="200"/>
      <c r="CS125" s="200"/>
      <c r="CT125" s="200"/>
      <c r="CU125" s="200"/>
      <c r="CV125" s="200"/>
      <c r="CW125" s="200"/>
      <c r="CX125" s="200"/>
      <c r="CY125" s="200"/>
      <c r="CZ125" s="200"/>
      <c r="DA125" s="200"/>
      <c r="DB125" s="200"/>
      <c r="DC125" s="200"/>
      <c r="DD125" s="200"/>
      <c r="DE125" s="200"/>
      <c r="DF125" s="200"/>
      <c r="DG125" s="200"/>
      <c r="DH125" s="200"/>
      <c r="DI125" s="200"/>
      <c r="DJ125" s="200"/>
      <c r="DK125" s="200"/>
      <c r="DL125" s="200"/>
      <c r="DM125" s="200"/>
      <c r="DN125" s="200"/>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200"/>
      <c r="EV125" s="200"/>
      <c r="EW125" s="200"/>
      <c r="EX125" s="200"/>
      <c r="EY125" s="200"/>
      <c r="EZ125" s="200"/>
      <c r="FA125" s="200"/>
      <c r="FB125" s="200"/>
      <c r="FC125" s="200"/>
      <c r="FD125" s="200"/>
      <c r="FE125" s="200"/>
      <c r="FF125" s="200"/>
      <c r="FG125" s="200"/>
      <c r="FH125" s="200"/>
      <c r="FI125" s="200"/>
      <c r="FJ125" s="200"/>
      <c r="FK125" s="200"/>
      <c r="FL125" s="200"/>
      <c r="FM125" s="200"/>
      <c r="FN125" s="200"/>
      <c r="FO125" s="200"/>
      <c r="FP125" s="200"/>
      <c r="FQ125" s="200"/>
      <c r="FR125" s="200"/>
      <c r="FS125" s="200"/>
      <c r="FT125" s="200"/>
      <c r="FU125" s="200"/>
      <c r="FV125" s="200"/>
      <c r="FW125" s="200"/>
      <c r="FX125" s="200"/>
      <c r="FY125" s="200"/>
      <c r="FZ125" s="200"/>
      <c r="GA125" s="200"/>
      <c r="GB125" s="200"/>
      <c r="GC125" s="200"/>
      <c r="GD125" s="200"/>
      <c r="GE125" s="200"/>
      <c r="GF125" s="200"/>
      <c r="GG125" s="200"/>
      <c r="GH125" s="200"/>
      <c r="GI125" s="200"/>
      <c r="GJ125" s="200"/>
      <c r="GK125" s="200"/>
      <c r="GL125" s="200"/>
      <c r="GM125" s="200"/>
      <c r="GN125" s="200"/>
      <c r="GO125" s="200"/>
      <c r="GP125" s="200"/>
      <c r="GQ125" s="200"/>
      <c r="GR125" s="200"/>
      <c r="GS125" s="200"/>
      <c r="GT125" s="200"/>
      <c r="GU125" s="200"/>
      <c r="GV125" s="200"/>
      <c r="GW125" s="200"/>
      <c r="GX125" s="200"/>
      <c r="GY125" s="200"/>
      <c r="GZ125" s="200"/>
      <c r="HA125" s="200"/>
      <c r="HB125" s="200"/>
      <c r="HC125" s="200"/>
      <c r="HD125" s="200"/>
      <c r="HE125" s="200"/>
      <c r="HF125" s="200"/>
      <c r="HG125" s="200"/>
      <c r="HH125" s="200"/>
      <c r="HI125" s="200"/>
      <c r="HJ125" s="200"/>
      <c r="HK125" s="200"/>
      <c r="HL125" s="200"/>
      <c r="HM125" s="200"/>
      <c r="HN125" s="200"/>
      <c r="HO125" s="200"/>
      <c r="HP125" s="200"/>
      <c r="HQ125" s="200"/>
      <c r="HR125" s="200"/>
      <c r="HS125" s="200"/>
      <c r="HT125" s="200"/>
      <c r="HU125" s="200"/>
    </row>
    <row r="126" spans="1:229" ht="12" customHeight="1"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199"/>
      <c r="AW126" s="199"/>
      <c r="AX126" s="199"/>
      <c r="AY126" s="199"/>
      <c r="AZ126" s="199"/>
      <c r="BA126" s="199"/>
      <c r="BB126" s="199"/>
      <c r="BC126" s="199"/>
      <c r="BD126" s="199"/>
      <c r="BE126" s="199"/>
      <c r="BF126" s="199"/>
      <c r="BG126" s="199"/>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c r="CM126" s="200"/>
      <c r="CN126" s="200"/>
      <c r="CO126" s="200"/>
      <c r="CP126" s="200"/>
      <c r="CQ126" s="200"/>
      <c r="CR126" s="200"/>
      <c r="CS126" s="200"/>
      <c r="CT126" s="200"/>
      <c r="CU126" s="200"/>
      <c r="CV126" s="200"/>
      <c r="CW126" s="200"/>
      <c r="CX126" s="200"/>
      <c r="CY126" s="200"/>
      <c r="CZ126" s="200"/>
      <c r="DA126" s="200"/>
      <c r="DB126" s="200"/>
      <c r="DC126" s="200"/>
      <c r="DD126" s="200"/>
      <c r="DE126" s="200"/>
      <c r="DF126" s="200"/>
      <c r="DG126" s="200"/>
      <c r="DH126" s="200"/>
      <c r="DI126" s="200"/>
      <c r="DJ126" s="200"/>
      <c r="DK126" s="200"/>
      <c r="DL126" s="200"/>
      <c r="DM126" s="200"/>
      <c r="DN126" s="200"/>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c r="EV126" s="200"/>
      <c r="EW126" s="200"/>
      <c r="EX126" s="200"/>
      <c r="EY126" s="200"/>
      <c r="EZ126" s="200"/>
      <c r="FA126" s="200"/>
      <c r="FB126" s="200"/>
      <c r="FC126" s="200"/>
      <c r="FD126" s="200"/>
      <c r="FE126" s="200"/>
      <c r="FF126" s="200"/>
      <c r="FG126" s="200"/>
      <c r="FH126" s="200"/>
      <c r="FI126" s="200"/>
      <c r="FJ126" s="200"/>
      <c r="FK126" s="200"/>
      <c r="FL126" s="200"/>
      <c r="FM126" s="200"/>
      <c r="FN126" s="200"/>
      <c r="FO126" s="200"/>
      <c r="FP126" s="200"/>
      <c r="FQ126" s="200"/>
      <c r="FR126" s="200"/>
      <c r="FS126" s="200"/>
      <c r="FT126" s="200"/>
      <c r="FU126" s="200"/>
      <c r="FV126" s="200"/>
      <c r="FW126" s="200"/>
      <c r="FX126" s="200"/>
      <c r="FY126" s="200"/>
      <c r="FZ126" s="200"/>
      <c r="GA126" s="200"/>
      <c r="GB126" s="200"/>
      <c r="GC126" s="200"/>
      <c r="GD126" s="200"/>
      <c r="GE126" s="200"/>
      <c r="GF126" s="200"/>
      <c r="GG126" s="200"/>
      <c r="GH126" s="200"/>
      <c r="GI126" s="200"/>
      <c r="GJ126" s="200"/>
      <c r="GK126" s="200"/>
      <c r="GL126" s="200"/>
      <c r="GM126" s="200"/>
      <c r="GN126" s="200"/>
      <c r="GO126" s="200"/>
      <c r="GP126" s="200"/>
      <c r="GQ126" s="200"/>
      <c r="GR126" s="200"/>
      <c r="GS126" s="200"/>
      <c r="GT126" s="200"/>
      <c r="GU126" s="200"/>
      <c r="GV126" s="200"/>
      <c r="GW126" s="200"/>
      <c r="GX126" s="200"/>
      <c r="GY126" s="200"/>
      <c r="GZ126" s="200"/>
      <c r="HA126" s="200"/>
      <c r="HB126" s="200"/>
      <c r="HC126" s="200"/>
      <c r="HD126" s="200"/>
      <c r="HE126" s="200"/>
      <c r="HF126" s="200"/>
      <c r="HG126" s="200"/>
      <c r="HH126" s="200"/>
      <c r="HI126" s="200"/>
      <c r="HJ126" s="200"/>
      <c r="HK126" s="200"/>
      <c r="HL126" s="200"/>
      <c r="HM126" s="200"/>
      <c r="HN126" s="200"/>
      <c r="HO126" s="200"/>
      <c r="HP126" s="200"/>
      <c r="HQ126" s="200"/>
      <c r="HR126" s="200"/>
      <c r="HS126" s="200"/>
      <c r="HT126" s="200"/>
      <c r="HU126" s="200"/>
    </row>
    <row r="127" spans="1:229" ht="12" customHeight="1"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199"/>
      <c r="AW127" s="199"/>
      <c r="AX127" s="199"/>
      <c r="AY127" s="199"/>
      <c r="AZ127" s="199"/>
      <c r="BA127" s="199"/>
      <c r="BB127" s="199"/>
      <c r="BC127" s="199"/>
      <c r="BD127" s="199"/>
      <c r="BE127" s="199"/>
      <c r="BF127" s="199"/>
      <c r="BG127" s="199"/>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row>
    <row r="128" spans="1:229" ht="12" customHeight="1"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199"/>
      <c r="AW128" s="199"/>
      <c r="AX128" s="199"/>
      <c r="AY128" s="199"/>
      <c r="AZ128" s="199"/>
      <c r="BA128" s="199"/>
      <c r="BB128" s="199"/>
      <c r="BC128" s="199"/>
      <c r="BD128" s="199"/>
      <c r="BE128" s="199"/>
      <c r="BF128" s="199"/>
      <c r="BG128" s="199"/>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c r="CM128" s="200"/>
      <c r="CN128" s="200"/>
      <c r="CO128" s="200"/>
      <c r="CP128" s="200"/>
      <c r="CQ128" s="200"/>
      <c r="CR128" s="200"/>
      <c r="CS128" s="200"/>
      <c r="CT128" s="200"/>
      <c r="CU128" s="200"/>
      <c r="CV128" s="200"/>
      <c r="CW128" s="200"/>
      <c r="CX128" s="200"/>
      <c r="CY128" s="200"/>
      <c r="CZ128" s="200"/>
      <c r="DA128" s="200"/>
      <c r="DB128" s="200"/>
      <c r="DC128" s="200"/>
      <c r="DD128" s="200"/>
      <c r="DE128" s="200"/>
      <c r="DF128" s="200"/>
      <c r="DG128" s="200"/>
      <c r="DH128" s="200"/>
      <c r="DI128" s="200"/>
      <c r="DJ128" s="200"/>
      <c r="DK128" s="200"/>
      <c r="DL128" s="200"/>
      <c r="DM128" s="200"/>
      <c r="DN128" s="200"/>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200"/>
      <c r="EV128" s="200"/>
      <c r="EW128" s="200"/>
      <c r="EX128" s="200"/>
      <c r="EY128" s="200"/>
      <c r="EZ128" s="200"/>
      <c r="FA128" s="200"/>
      <c r="FB128" s="200"/>
      <c r="FC128" s="200"/>
      <c r="FD128" s="200"/>
      <c r="FE128" s="200"/>
      <c r="FF128" s="200"/>
      <c r="FG128" s="200"/>
      <c r="FH128" s="200"/>
      <c r="FI128" s="200"/>
      <c r="FJ128" s="200"/>
      <c r="FK128" s="200"/>
      <c r="FL128" s="200"/>
      <c r="FM128" s="200"/>
      <c r="FN128" s="200"/>
      <c r="FO128" s="200"/>
      <c r="FP128" s="200"/>
      <c r="FQ128" s="200"/>
      <c r="FR128" s="200"/>
      <c r="FS128" s="200"/>
      <c r="FT128" s="200"/>
      <c r="FU128" s="200"/>
      <c r="FV128" s="200"/>
      <c r="FW128" s="200"/>
      <c r="FX128" s="200"/>
      <c r="FY128" s="200"/>
      <c r="FZ128" s="200"/>
      <c r="GA128" s="200"/>
      <c r="GB128" s="200"/>
      <c r="GC128" s="200"/>
      <c r="GD128" s="200"/>
      <c r="GE128" s="200"/>
      <c r="GF128" s="200"/>
      <c r="GG128" s="200"/>
      <c r="GH128" s="200"/>
      <c r="GI128" s="200"/>
      <c r="GJ128" s="200"/>
      <c r="GK128" s="200"/>
      <c r="GL128" s="200"/>
      <c r="GM128" s="200"/>
      <c r="GN128" s="200"/>
      <c r="GO128" s="200"/>
      <c r="GP128" s="200"/>
      <c r="GQ128" s="200"/>
      <c r="GR128" s="200"/>
      <c r="GS128" s="200"/>
      <c r="GT128" s="200"/>
      <c r="GU128" s="200"/>
      <c r="GV128" s="200"/>
      <c r="GW128" s="200"/>
      <c r="GX128" s="200"/>
      <c r="GY128" s="200"/>
      <c r="GZ128" s="200"/>
      <c r="HA128" s="200"/>
      <c r="HB128" s="200"/>
      <c r="HC128" s="200"/>
      <c r="HD128" s="200"/>
      <c r="HE128" s="200"/>
      <c r="HF128" s="200"/>
      <c r="HG128" s="200"/>
      <c r="HH128" s="200"/>
      <c r="HI128" s="200"/>
      <c r="HJ128" s="200"/>
      <c r="HK128" s="200"/>
      <c r="HL128" s="200"/>
      <c r="HM128" s="200"/>
      <c r="HN128" s="200"/>
      <c r="HO128" s="200"/>
      <c r="HP128" s="200"/>
      <c r="HQ128" s="200"/>
      <c r="HR128" s="200"/>
      <c r="HS128" s="200"/>
      <c r="HT128" s="200"/>
      <c r="HU128" s="200"/>
    </row>
    <row r="129" spans="1:229" ht="12" customHeight="1"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199"/>
      <c r="AW129" s="199"/>
      <c r="AX129" s="199"/>
      <c r="AY129" s="199"/>
      <c r="AZ129" s="199"/>
      <c r="BA129" s="199"/>
      <c r="BB129" s="199"/>
      <c r="BC129" s="199"/>
      <c r="BD129" s="199"/>
      <c r="BE129" s="199"/>
      <c r="BF129" s="199"/>
      <c r="BG129" s="199"/>
      <c r="BH129" s="200"/>
      <c r="BI129" s="200"/>
      <c r="BJ129" s="200"/>
      <c r="BK129" s="200"/>
      <c r="BL129" s="200"/>
      <c r="BM129" s="200"/>
      <c r="BN129" s="200"/>
      <c r="BO129" s="200"/>
      <c r="BP129" s="200"/>
      <c r="BQ129" s="200"/>
      <c r="BR129" s="200"/>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c r="CM129" s="200"/>
      <c r="CN129" s="200"/>
      <c r="CO129" s="200"/>
      <c r="CP129" s="200"/>
      <c r="CQ129" s="200"/>
      <c r="CR129" s="200"/>
      <c r="CS129" s="200"/>
      <c r="CT129" s="200"/>
      <c r="CU129" s="200"/>
      <c r="CV129" s="200"/>
      <c r="CW129" s="200"/>
      <c r="CX129" s="200"/>
      <c r="CY129" s="200"/>
      <c r="CZ129" s="200"/>
      <c r="DA129" s="200"/>
      <c r="DB129" s="200"/>
      <c r="DC129" s="200"/>
      <c r="DD129" s="200"/>
      <c r="DE129" s="200"/>
      <c r="DF129" s="200"/>
      <c r="DG129" s="200"/>
      <c r="DH129" s="200"/>
      <c r="DI129" s="200"/>
      <c r="DJ129" s="200"/>
      <c r="DK129" s="200"/>
      <c r="DL129" s="200"/>
      <c r="DM129" s="200"/>
      <c r="DN129" s="200"/>
      <c r="DO129" s="200"/>
      <c r="DP129" s="200"/>
      <c r="DQ129" s="200"/>
      <c r="DR129" s="200"/>
      <c r="DS129" s="200"/>
      <c r="DT129" s="200"/>
      <c r="DU129" s="200"/>
      <c r="DV129" s="200"/>
      <c r="DW129" s="200"/>
      <c r="DX129" s="200"/>
      <c r="DY129" s="200"/>
      <c r="DZ129" s="200"/>
      <c r="EA129" s="200"/>
      <c r="EB129" s="200"/>
      <c r="EC129" s="200"/>
      <c r="ED129" s="200"/>
      <c r="EE129" s="200"/>
      <c r="EF129" s="200"/>
      <c r="EG129" s="200"/>
      <c r="EH129" s="200"/>
      <c r="EI129" s="200"/>
      <c r="EJ129" s="200"/>
      <c r="EK129" s="200"/>
      <c r="EL129" s="200"/>
      <c r="EM129" s="200"/>
      <c r="EN129" s="200"/>
      <c r="EO129" s="200"/>
      <c r="EP129" s="200"/>
      <c r="EQ129" s="200"/>
      <c r="ER129" s="200"/>
      <c r="ES129" s="200"/>
      <c r="ET129" s="200"/>
      <c r="EU129" s="200"/>
      <c r="EV129" s="200"/>
      <c r="EW129" s="200"/>
      <c r="EX129" s="200"/>
      <c r="EY129" s="200"/>
      <c r="EZ129" s="200"/>
      <c r="FA129" s="200"/>
      <c r="FB129" s="200"/>
      <c r="FC129" s="200"/>
      <c r="FD129" s="200"/>
      <c r="FE129" s="200"/>
      <c r="FF129" s="200"/>
      <c r="FG129" s="200"/>
      <c r="FH129" s="200"/>
      <c r="FI129" s="200"/>
      <c r="FJ129" s="200"/>
      <c r="FK129" s="200"/>
      <c r="FL129" s="200"/>
      <c r="FM129" s="200"/>
      <c r="FN129" s="200"/>
      <c r="FO129" s="200"/>
      <c r="FP129" s="200"/>
      <c r="FQ129" s="200"/>
      <c r="FR129" s="200"/>
      <c r="FS129" s="200"/>
      <c r="FT129" s="200"/>
      <c r="FU129" s="200"/>
      <c r="FV129" s="200"/>
      <c r="FW129" s="200"/>
      <c r="FX129" s="200"/>
      <c r="FY129" s="200"/>
      <c r="FZ129" s="200"/>
      <c r="GA129" s="200"/>
      <c r="GB129" s="200"/>
      <c r="GC129" s="200"/>
      <c r="GD129" s="200"/>
      <c r="GE129" s="200"/>
      <c r="GF129" s="200"/>
      <c r="GG129" s="200"/>
      <c r="GH129" s="200"/>
      <c r="GI129" s="200"/>
      <c r="GJ129" s="200"/>
      <c r="GK129" s="200"/>
      <c r="GL129" s="200"/>
      <c r="GM129" s="200"/>
      <c r="GN129" s="200"/>
      <c r="GO129" s="200"/>
      <c r="GP129" s="200"/>
      <c r="GQ129" s="200"/>
      <c r="GR129" s="200"/>
      <c r="GS129" s="200"/>
      <c r="GT129" s="200"/>
      <c r="GU129" s="200"/>
      <c r="GV129" s="200"/>
      <c r="GW129" s="200"/>
      <c r="GX129" s="200"/>
      <c r="GY129" s="200"/>
      <c r="GZ129" s="200"/>
      <c r="HA129" s="200"/>
      <c r="HB129" s="200"/>
      <c r="HC129" s="200"/>
      <c r="HD129" s="200"/>
      <c r="HE129" s="200"/>
      <c r="HF129" s="200"/>
      <c r="HG129" s="200"/>
      <c r="HH129" s="200"/>
      <c r="HI129" s="200"/>
      <c r="HJ129" s="200"/>
      <c r="HK129" s="200"/>
      <c r="HL129" s="200"/>
      <c r="HM129" s="200"/>
      <c r="HN129" s="200"/>
      <c r="HO129" s="200"/>
      <c r="HP129" s="200"/>
      <c r="HQ129" s="200"/>
      <c r="HR129" s="200"/>
      <c r="HS129" s="200"/>
      <c r="HT129" s="200"/>
      <c r="HU129" s="200"/>
    </row>
    <row r="130" spans="1:229" ht="12" customHeight="1"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199"/>
      <c r="AW130" s="199"/>
      <c r="AX130" s="199"/>
      <c r="AY130" s="199"/>
      <c r="AZ130" s="199"/>
      <c r="BA130" s="199"/>
      <c r="BB130" s="199"/>
      <c r="BC130" s="199"/>
      <c r="BD130" s="199"/>
      <c r="BE130" s="199"/>
      <c r="BF130" s="199"/>
      <c r="BG130" s="199"/>
      <c r="BH130" s="200"/>
      <c r="BI130" s="200"/>
      <c r="BJ130" s="200"/>
      <c r="BK130" s="200"/>
      <c r="BL130" s="200"/>
      <c r="BM130" s="200"/>
      <c r="BN130" s="200"/>
      <c r="BO130" s="200"/>
      <c r="BP130" s="200"/>
      <c r="BQ130" s="200"/>
      <c r="BR130" s="200"/>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c r="CM130" s="200"/>
      <c r="CN130" s="200"/>
      <c r="CO130" s="200"/>
      <c r="CP130" s="200"/>
      <c r="CQ130" s="200"/>
      <c r="CR130" s="200"/>
      <c r="CS130" s="200"/>
      <c r="CT130" s="200"/>
      <c r="CU130" s="200"/>
      <c r="CV130" s="200"/>
      <c r="CW130" s="200"/>
      <c r="CX130" s="200"/>
      <c r="CY130" s="200"/>
      <c r="CZ130" s="200"/>
      <c r="DA130" s="200"/>
      <c r="DB130" s="200"/>
      <c r="DC130" s="200"/>
      <c r="DD130" s="200"/>
      <c r="DE130" s="200"/>
      <c r="DF130" s="200"/>
      <c r="DG130" s="200"/>
      <c r="DH130" s="200"/>
      <c r="DI130" s="200"/>
      <c r="DJ130" s="200"/>
      <c r="DK130" s="200"/>
      <c r="DL130" s="200"/>
      <c r="DM130" s="200"/>
      <c r="DN130" s="200"/>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200"/>
      <c r="EV130" s="200"/>
      <c r="EW130" s="200"/>
      <c r="EX130" s="200"/>
      <c r="EY130" s="200"/>
      <c r="EZ130" s="200"/>
      <c r="FA130" s="200"/>
      <c r="FB130" s="200"/>
      <c r="FC130" s="200"/>
      <c r="FD130" s="200"/>
      <c r="FE130" s="200"/>
      <c r="FF130" s="200"/>
      <c r="FG130" s="200"/>
      <c r="FH130" s="200"/>
      <c r="FI130" s="200"/>
      <c r="FJ130" s="200"/>
      <c r="FK130" s="200"/>
      <c r="FL130" s="200"/>
      <c r="FM130" s="200"/>
      <c r="FN130" s="200"/>
      <c r="FO130" s="200"/>
      <c r="FP130" s="200"/>
      <c r="FQ130" s="200"/>
      <c r="FR130" s="200"/>
      <c r="FS130" s="200"/>
      <c r="FT130" s="200"/>
      <c r="FU130" s="200"/>
      <c r="FV130" s="200"/>
      <c r="FW130" s="200"/>
      <c r="FX130" s="200"/>
      <c r="FY130" s="200"/>
      <c r="FZ130" s="200"/>
      <c r="GA130" s="200"/>
      <c r="GB130" s="200"/>
      <c r="GC130" s="200"/>
      <c r="GD130" s="200"/>
      <c r="GE130" s="200"/>
      <c r="GF130" s="200"/>
      <c r="GG130" s="200"/>
      <c r="GH130" s="200"/>
      <c r="GI130" s="200"/>
      <c r="GJ130" s="200"/>
      <c r="GK130" s="200"/>
      <c r="GL130" s="200"/>
      <c r="GM130" s="200"/>
      <c r="GN130" s="200"/>
      <c r="GO130" s="200"/>
      <c r="GP130" s="200"/>
      <c r="GQ130" s="200"/>
      <c r="GR130" s="200"/>
      <c r="GS130" s="200"/>
      <c r="GT130" s="200"/>
      <c r="GU130" s="200"/>
      <c r="GV130" s="200"/>
      <c r="GW130" s="200"/>
      <c r="GX130" s="200"/>
      <c r="GY130" s="200"/>
      <c r="GZ130" s="200"/>
      <c r="HA130" s="200"/>
      <c r="HB130" s="200"/>
      <c r="HC130" s="200"/>
      <c r="HD130" s="200"/>
      <c r="HE130" s="200"/>
      <c r="HF130" s="200"/>
      <c r="HG130" s="200"/>
      <c r="HH130" s="200"/>
      <c r="HI130" s="200"/>
      <c r="HJ130" s="200"/>
      <c r="HK130" s="200"/>
      <c r="HL130" s="200"/>
      <c r="HM130" s="200"/>
      <c r="HN130" s="200"/>
      <c r="HO130" s="200"/>
      <c r="HP130" s="200"/>
      <c r="HQ130" s="200"/>
      <c r="HR130" s="200"/>
      <c r="HS130" s="200"/>
      <c r="HT130" s="200"/>
      <c r="HU130" s="200"/>
    </row>
    <row r="131" spans="1:229" ht="12" customHeight="1"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199"/>
      <c r="AW131" s="199"/>
      <c r="AX131" s="199"/>
      <c r="AY131" s="199"/>
      <c r="AZ131" s="199"/>
      <c r="BA131" s="199"/>
      <c r="BB131" s="199"/>
      <c r="BC131" s="199"/>
      <c r="BD131" s="199"/>
      <c r="BE131" s="199"/>
      <c r="BF131" s="199"/>
      <c r="BG131" s="199"/>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row>
    <row r="132" spans="1:229" ht="12" customHeight="1"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199"/>
      <c r="AW132" s="199"/>
      <c r="AX132" s="199"/>
      <c r="AY132" s="199"/>
      <c r="AZ132" s="199"/>
      <c r="BA132" s="199"/>
      <c r="BB132" s="199"/>
      <c r="BC132" s="199"/>
      <c r="BD132" s="199"/>
      <c r="BE132" s="199"/>
      <c r="BF132" s="199"/>
      <c r="BG132" s="199"/>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c r="CN132" s="200"/>
      <c r="CO132" s="200"/>
      <c r="CP132" s="200"/>
      <c r="CQ132" s="200"/>
      <c r="CR132" s="200"/>
      <c r="CS132" s="200"/>
      <c r="CT132" s="200"/>
      <c r="CU132" s="200"/>
      <c r="CV132" s="200"/>
      <c r="CW132" s="200"/>
      <c r="CX132" s="200"/>
      <c r="CY132" s="200"/>
      <c r="CZ132" s="200"/>
      <c r="DA132" s="200"/>
      <c r="DB132" s="200"/>
      <c r="DC132" s="200"/>
      <c r="DD132" s="200"/>
      <c r="DE132" s="200"/>
      <c r="DF132" s="200"/>
      <c r="DG132" s="200"/>
      <c r="DH132" s="200"/>
      <c r="DI132" s="200"/>
      <c r="DJ132" s="200"/>
      <c r="DK132" s="200"/>
      <c r="DL132" s="200"/>
      <c r="DM132" s="200"/>
      <c r="DN132" s="200"/>
      <c r="DO132" s="200"/>
      <c r="DP132" s="200"/>
      <c r="DQ132" s="200"/>
      <c r="DR132" s="200"/>
      <c r="DS132" s="200"/>
      <c r="DT132" s="200"/>
      <c r="DU132" s="200"/>
      <c r="DV132" s="200"/>
      <c r="DW132" s="200"/>
      <c r="DX132" s="200"/>
      <c r="DY132" s="200"/>
      <c r="DZ132" s="200"/>
      <c r="EA132" s="200"/>
      <c r="EB132" s="200"/>
      <c r="EC132" s="200"/>
      <c r="ED132" s="200"/>
      <c r="EE132" s="200"/>
      <c r="EF132" s="200"/>
      <c r="EG132" s="200"/>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c r="GG132" s="200"/>
      <c r="GH132" s="200"/>
      <c r="GI132" s="200"/>
      <c r="GJ132" s="200"/>
      <c r="GK132" s="200"/>
      <c r="GL132" s="200"/>
      <c r="GM132" s="200"/>
      <c r="GN132" s="200"/>
      <c r="GO132" s="200"/>
      <c r="GP132" s="200"/>
      <c r="GQ132" s="200"/>
      <c r="GR132" s="200"/>
      <c r="GS132" s="200"/>
      <c r="GT132" s="200"/>
      <c r="GU132" s="200"/>
      <c r="GV132" s="200"/>
      <c r="GW132" s="200"/>
      <c r="GX132" s="200"/>
      <c r="GY132" s="200"/>
      <c r="GZ132" s="200"/>
      <c r="HA132" s="200"/>
      <c r="HB132" s="200"/>
      <c r="HC132" s="200"/>
      <c r="HD132" s="200"/>
      <c r="HE132" s="200"/>
      <c r="HF132" s="200"/>
      <c r="HG132" s="200"/>
      <c r="HH132" s="200"/>
      <c r="HI132" s="200"/>
      <c r="HJ132" s="200"/>
      <c r="HK132" s="200"/>
      <c r="HL132" s="200"/>
      <c r="HM132" s="200"/>
      <c r="HN132" s="200"/>
      <c r="HO132" s="200"/>
      <c r="HP132" s="200"/>
      <c r="HQ132" s="200"/>
      <c r="HR132" s="200"/>
      <c r="HS132" s="200"/>
      <c r="HT132" s="200"/>
      <c r="HU132" s="200"/>
    </row>
    <row r="133" spans="1:229" ht="12" customHeight="1"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199"/>
      <c r="AW133" s="199"/>
      <c r="AX133" s="199"/>
      <c r="AY133" s="199"/>
      <c r="AZ133" s="199"/>
      <c r="BA133" s="199"/>
      <c r="BB133" s="199"/>
      <c r="BC133" s="199"/>
      <c r="BD133" s="199"/>
      <c r="BE133" s="199"/>
      <c r="BF133" s="199"/>
      <c r="BG133" s="199"/>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row>
    <row r="134" spans="1:229" ht="12" customHeight="1"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199"/>
      <c r="AW134" s="199"/>
      <c r="AX134" s="199"/>
      <c r="AY134" s="199"/>
      <c r="AZ134" s="199"/>
      <c r="BA134" s="199"/>
      <c r="BB134" s="199"/>
      <c r="BC134" s="199"/>
      <c r="BD134" s="199"/>
      <c r="BE134" s="199"/>
      <c r="BF134" s="199"/>
      <c r="BG134" s="199"/>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200"/>
      <c r="CF134" s="200"/>
      <c r="CG134" s="200"/>
      <c r="CH134" s="200"/>
      <c r="CI134" s="200"/>
      <c r="CJ134" s="200"/>
      <c r="CK134" s="200"/>
      <c r="CL134" s="200"/>
      <c r="CM134" s="200"/>
      <c r="CN134" s="200"/>
      <c r="CO134" s="200"/>
      <c r="CP134" s="200"/>
      <c r="CQ134" s="200"/>
      <c r="CR134" s="200"/>
      <c r="CS134" s="200"/>
      <c r="CT134" s="200"/>
      <c r="CU134" s="200"/>
      <c r="CV134" s="200"/>
      <c r="CW134" s="200"/>
      <c r="CX134" s="200"/>
      <c r="CY134" s="200"/>
      <c r="CZ134" s="200"/>
      <c r="DA134" s="200"/>
      <c r="DB134" s="200"/>
      <c r="DC134" s="200"/>
      <c r="DD134" s="200"/>
      <c r="DE134" s="200"/>
      <c r="DF134" s="200"/>
      <c r="DG134" s="200"/>
      <c r="DH134" s="200"/>
      <c r="DI134" s="200"/>
      <c r="DJ134" s="200"/>
      <c r="DK134" s="200"/>
      <c r="DL134" s="200"/>
      <c r="DM134" s="200"/>
      <c r="DN134" s="200"/>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c r="EI134" s="200"/>
      <c r="EJ134" s="200"/>
      <c r="EK134" s="200"/>
      <c r="EL134" s="200"/>
      <c r="EM134" s="200"/>
      <c r="EN134" s="200"/>
      <c r="EO134" s="200"/>
      <c r="EP134" s="200"/>
      <c r="EQ134" s="200"/>
      <c r="ER134" s="200"/>
      <c r="ES134" s="200"/>
      <c r="ET134" s="200"/>
      <c r="EU134" s="200"/>
      <c r="EV134" s="200"/>
      <c r="EW134" s="200"/>
      <c r="EX134" s="200"/>
      <c r="EY134" s="200"/>
      <c r="EZ134" s="200"/>
      <c r="FA134" s="200"/>
      <c r="FB134" s="200"/>
      <c r="FC134" s="200"/>
      <c r="FD134" s="200"/>
      <c r="FE134" s="200"/>
      <c r="FF134" s="200"/>
      <c r="FG134" s="200"/>
      <c r="FH134" s="200"/>
      <c r="FI134" s="200"/>
      <c r="FJ134" s="200"/>
      <c r="FK134" s="200"/>
      <c r="FL134" s="200"/>
      <c r="FM134" s="200"/>
      <c r="FN134" s="200"/>
      <c r="FO134" s="200"/>
      <c r="FP134" s="200"/>
      <c r="FQ134" s="200"/>
      <c r="FR134" s="200"/>
      <c r="FS134" s="200"/>
      <c r="FT134" s="200"/>
      <c r="FU134" s="200"/>
      <c r="FV134" s="200"/>
      <c r="FW134" s="200"/>
      <c r="FX134" s="200"/>
      <c r="FY134" s="200"/>
      <c r="FZ134" s="200"/>
      <c r="GA134" s="200"/>
      <c r="GB134" s="200"/>
      <c r="GC134" s="200"/>
      <c r="GD134" s="200"/>
      <c r="GE134" s="200"/>
      <c r="GF134" s="200"/>
      <c r="GG134" s="200"/>
      <c r="GH134" s="200"/>
      <c r="GI134" s="200"/>
      <c r="GJ134" s="200"/>
      <c r="GK134" s="200"/>
      <c r="GL134" s="200"/>
      <c r="GM134" s="200"/>
      <c r="GN134" s="200"/>
      <c r="GO134" s="200"/>
      <c r="GP134" s="200"/>
      <c r="GQ134" s="200"/>
      <c r="GR134" s="200"/>
      <c r="GS134" s="200"/>
      <c r="GT134" s="200"/>
      <c r="GU134" s="200"/>
      <c r="GV134" s="200"/>
      <c r="GW134" s="200"/>
      <c r="GX134" s="200"/>
      <c r="GY134" s="200"/>
      <c r="GZ134" s="200"/>
      <c r="HA134" s="200"/>
      <c r="HB134" s="200"/>
      <c r="HC134" s="200"/>
      <c r="HD134" s="200"/>
      <c r="HE134" s="200"/>
      <c r="HF134" s="200"/>
      <c r="HG134" s="200"/>
      <c r="HH134" s="200"/>
      <c r="HI134" s="200"/>
      <c r="HJ134" s="200"/>
      <c r="HK134" s="200"/>
      <c r="HL134" s="200"/>
      <c r="HM134" s="200"/>
      <c r="HN134" s="200"/>
      <c r="HO134" s="200"/>
      <c r="HP134" s="200"/>
      <c r="HQ134" s="200"/>
      <c r="HR134" s="200"/>
      <c r="HS134" s="200"/>
      <c r="HT134" s="200"/>
      <c r="HU134" s="200"/>
    </row>
    <row r="135" spans="1:229" ht="12" customHeight="1"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199"/>
      <c r="AW135" s="199"/>
      <c r="AX135" s="199"/>
      <c r="AY135" s="199"/>
      <c r="AZ135" s="199"/>
      <c r="BA135" s="199"/>
      <c r="BB135" s="199"/>
      <c r="BC135" s="199"/>
      <c r="BD135" s="199"/>
      <c r="BE135" s="199"/>
      <c r="BF135" s="199"/>
      <c r="BG135" s="199"/>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200"/>
      <c r="CF135" s="200"/>
      <c r="CG135" s="200"/>
      <c r="CH135" s="200"/>
      <c r="CI135" s="200"/>
      <c r="CJ135" s="200"/>
      <c r="CK135" s="200"/>
      <c r="CL135" s="200"/>
      <c r="CM135" s="200"/>
      <c r="CN135" s="200"/>
      <c r="CO135" s="200"/>
      <c r="CP135" s="200"/>
      <c r="CQ135" s="200"/>
      <c r="CR135" s="200"/>
      <c r="CS135" s="200"/>
      <c r="CT135" s="200"/>
      <c r="CU135" s="200"/>
      <c r="CV135" s="200"/>
      <c r="CW135" s="200"/>
      <c r="CX135" s="200"/>
      <c r="CY135" s="200"/>
      <c r="CZ135" s="200"/>
      <c r="DA135" s="200"/>
      <c r="DB135" s="200"/>
      <c r="DC135" s="200"/>
      <c r="DD135" s="200"/>
      <c r="DE135" s="200"/>
      <c r="DF135" s="200"/>
      <c r="DG135" s="200"/>
      <c r="DH135" s="200"/>
      <c r="DI135" s="200"/>
      <c r="DJ135" s="200"/>
      <c r="DK135" s="200"/>
      <c r="DL135" s="200"/>
      <c r="DM135" s="200"/>
      <c r="DN135" s="200"/>
      <c r="DO135" s="200"/>
      <c r="DP135" s="200"/>
      <c r="DQ135" s="200"/>
      <c r="DR135" s="200"/>
      <c r="DS135" s="200"/>
      <c r="DT135" s="200"/>
      <c r="DU135" s="200"/>
      <c r="DV135" s="200"/>
      <c r="DW135" s="200"/>
      <c r="DX135" s="200"/>
      <c r="DY135" s="200"/>
      <c r="DZ135" s="200"/>
      <c r="EA135" s="200"/>
      <c r="EB135" s="200"/>
      <c r="EC135" s="200"/>
      <c r="ED135" s="200"/>
      <c r="EE135" s="200"/>
      <c r="EF135" s="200"/>
      <c r="EG135" s="200"/>
      <c r="EH135" s="200"/>
      <c r="EI135" s="200"/>
      <c r="EJ135" s="200"/>
      <c r="EK135" s="200"/>
      <c r="EL135" s="200"/>
      <c r="EM135" s="200"/>
      <c r="EN135" s="200"/>
      <c r="EO135" s="200"/>
      <c r="EP135" s="200"/>
      <c r="EQ135" s="200"/>
      <c r="ER135" s="200"/>
      <c r="ES135" s="200"/>
      <c r="ET135" s="200"/>
      <c r="EU135" s="200"/>
      <c r="EV135" s="200"/>
      <c r="EW135" s="200"/>
      <c r="EX135" s="200"/>
      <c r="EY135" s="200"/>
      <c r="EZ135" s="200"/>
      <c r="FA135" s="200"/>
      <c r="FB135" s="200"/>
      <c r="FC135" s="200"/>
      <c r="FD135" s="200"/>
      <c r="FE135" s="200"/>
      <c r="FF135" s="200"/>
      <c r="FG135" s="200"/>
      <c r="FH135" s="200"/>
      <c r="FI135" s="200"/>
      <c r="FJ135" s="200"/>
      <c r="FK135" s="200"/>
      <c r="FL135" s="200"/>
      <c r="FM135" s="200"/>
      <c r="FN135" s="200"/>
      <c r="FO135" s="200"/>
      <c r="FP135" s="200"/>
      <c r="FQ135" s="200"/>
      <c r="FR135" s="200"/>
      <c r="FS135" s="200"/>
      <c r="FT135" s="200"/>
      <c r="FU135" s="200"/>
      <c r="FV135" s="200"/>
      <c r="FW135" s="200"/>
      <c r="FX135" s="200"/>
      <c r="FY135" s="200"/>
      <c r="FZ135" s="200"/>
      <c r="GA135" s="200"/>
      <c r="GB135" s="200"/>
      <c r="GC135" s="200"/>
      <c r="GD135" s="200"/>
      <c r="GE135" s="200"/>
      <c r="GF135" s="200"/>
      <c r="GG135" s="200"/>
      <c r="GH135" s="200"/>
      <c r="GI135" s="200"/>
      <c r="GJ135" s="200"/>
      <c r="GK135" s="200"/>
      <c r="GL135" s="200"/>
      <c r="GM135" s="200"/>
      <c r="GN135" s="200"/>
      <c r="GO135" s="200"/>
      <c r="GP135" s="200"/>
      <c r="GQ135" s="200"/>
      <c r="GR135" s="200"/>
      <c r="GS135" s="200"/>
      <c r="GT135" s="200"/>
      <c r="GU135" s="200"/>
      <c r="GV135" s="200"/>
      <c r="GW135" s="200"/>
      <c r="GX135" s="200"/>
      <c r="GY135" s="200"/>
      <c r="GZ135" s="200"/>
      <c r="HA135" s="200"/>
      <c r="HB135" s="200"/>
      <c r="HC135" s="200"/>
      <c r="HD135" s="200"/>
      <c r="HE135" s="200"/>
      <c r="HF135" s="200"/>
      <c r="HG135" s="200"/>
      <c r="HH135" s="200"/>
      <c r="HI135" s="200"/>
      <c r="HJ135" s="200"/>
      <c r="HK135" s="200"/>
      <c r="HL135" s="200"/>
      <c r="HM135" s="200"/>
      <c r="HN135" s="200"/>
      <c r="HO135" s="200"/>
      <c r="HP135" s="200"/>
      <c r="HQ135" s="200"/>
      <c r="HR135" s="200"/>
      <c r="HS135" s="200"/>
      <c r="HT135" s="200"/>
      <c r="HU135" s="200"/>
    </row>
    <row r="136" spans="1:229" ht="12" customHeight="1"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199"/>
      <c r="AW136" s="199"/>
      <c r="AX136" s="199"/>
      <c r="AY136" s="199"/>
      <c r="AZ136" s="199"/>
      <c r="BA136" s="199"/>
      <c r="BB136" s="199"/>
      <c r="BC136" s="199"/>
      <c r="BD136" s="199"/>
      <c r="BE136" s="199"/>
      <c r="BF136" s="199"/>
      <c r="BG136" s="199"/>
      <c r="BH136" s="200"/>
      <c r="BI136" s="200"/>
      <c r="BJ136" s="200"/>
      <c r="BK136" s="200"/>
      <c r="BL136" s="200"/>
      <c r="BM136" s="200"/>
      <c r="BN136" s="200"/>
      <c r="BO136" s="200"/>
      <c r="BP136" s="200"/>
      <c r="BQ136" s="200"/>
      <c r="BR136" s="200"/>
      <c r="BS136" s="200"/>
      <c r="BT136" s="200"/>
      <c r="BU136" s="200"/>
      <c r="BV136" s="200"/>
      <c r="BW136" s="200"/>
      <c r="BX136" s="200"/>
      <c r="BY136" s="200"/>
      <c r="BZ136" s="200"/>
      <c r="CA136" s="200"/>
      <c r="CB136" s="200"/>
      <c r="CC136" s="200"/>
      <c r="CD136" s="200"/>
      <c r="CE136" s="200"/>
      <c r="CF136" s="200"/>
      <c r="CG136" s="200"/>
      <c r="CH136" s="200"/>
      <c r="CI136" s="200"/>
      <c r="CJ136" s="200"/>
      <c r="CK136" s="200"/>
      <c r="CL136" s="200"/>
      <c r="CM136" s="200"/>
      <c r="CN136" s="200"/>
      <c r="CO136" s="200"/>
      <c r="CP136" s="200"/>
      <c r="CQ136" s="200"/>
      <c r="CR136" s="200"/>
      <c r="CS136" s="200"/>
      <c r="CT136" s="200"/>
      <c r="CU136" s="200"/>
      <c r="CV136" s="200"/>
      <c r="CW136" s="200"/>
      <c r="CX136" s="200"/>
      <c r="CY136" s="200"/>
      <c r="CZ136" s="200"/>
      <c r="DA136" s="200"/>
      <c r="DB136" s="200"/>
      <c r="DC136" s="200"/>
      <c r="DD136" s="200"/>
      <c r="DE136" s="200"/>
      <c r="DF136" s="200"/>
      <c r="DG136" s="200"/>
      <c r="DH136" s="200"/>
      <c r="DI136" s="200"/>
      <c r="DJ136" s="200"/>
      <c r="DK136" s="200"/>
      <c r="DL136" s="200"/>
      <c r="DM136" s="200"/>
      <c r="DN136" s="200"/>
      <c r="DO136" s="200"/>
      <c r="DP136" s="200"/>
      <c r="DQ136" s="200"/>
      <c r="DR136" s="200"/>
      <c r="DS136" s="200"/>
      <c r="DT136" s="200"/>
      <c r="DU136" s="200"/>
      <c r="DV136" s="200"/>
      <c r="DW136" s="200"/>
      <c r="DX136" s="200"/>
      <c r="DY136" s="200"/>
      <c r="DZ136" s="200"/>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200"/>
      <c r="EV136" s="200"/>
      <c r="EW136" s="200"/>
      <c r="EX136" s="200"/>
      <c r="EY136" s="200"/>
      <c r="EZ136" s="200"/>
      <c r="FA136" s="200"/>
      <c r="FB136" s="200"/>
      <c r="FC136" s="200"/>
      <c r="FD136" s="200"/>
      <c r="FE136" s="200"/>
      <c r="FF136" s="200"/>
      <c r="FG136" s="200"/>
      <c r="FH136" s="200"/>
      <c r="FI136" s="200"/>
      <c r="FJ136" s="200"/>
      <c r="FK136" s="200"/>
      <c r="FL136" s="200"/>
      <c r="FM136" s="200"/>
      <c r="FN136" s="200"/>
      <c r="FO136" s="200"/>
      <c r="FP136" s="200"/>
      <c r="FQ136" s="200"/>
      <c r="FR136" s="200"/>
      <c r="FS136" s="200"/>
      <c r="FT136" s="200"/>
      <c r="FU136" s="200"/>
      <c r="FV136" s="200"/>
      <c r="FW136" s="200"/>
      <c r="FX136" s="200"/>
      <c r="FY136" s="200"/>
      <c r="FZ136" s="200"/>
      <c r="GA136" s="200"/>
      <c r="GB136" s="200"/>
      <c r="GC136" s="200"/>
      <c r="GD136" s="200"/>
      <c r="GE136" s="200"/>
      <c r="GF136" s="200"/>
      <c r="GG136" s="200"/>
      <c r="GH136" s="200"/>
      <c r="GI136" s="200"/>
      <c r="GJ136" s="200"/>
      <c r="GK136" s="200"/>
      <c r="GL136" s="200"/>
      <c r="GM136" s="200"/>
      <c r="GN136" s="200"/>
      <c r="GO136" s="200"/>
      <c r="GP136" s="200"/>
      <c r="GQ136" s="200"/>
      <c r="GR136" s="200"/>
      <c r="GS136" s="200"/>
      <c r="GT136" s="200"/>
      <c r="GU136" s="200"/>
      <c r="GV136" s="200"/>
      <c r="GW136" s="200"/>
      <c r="GX136" s="200"/>
      <c r="GY136" s="200"/>
      <c r="GZ136" s="200"/>
      <c r="HA136" s="200"/>
      <c r="HB136" s="200"/>
      <c r="HC136" s="200"/>
      <c r="HD136" s="200"/>
      <c r="HE136" s="200"/>
      <c r="HF136" s="200"/>
      <c r="HG136" s="200"/>
      <c r="HH136" s="200"/>
      <c r="HI136" s="200"/>
      <c r="HJ136" s="200"/>
      <c r="HK136" s="200"/>
      <c r="HL136" s="200"/>
      <c r="HM136" s="200"/>
      <c r="HN136" s="200"/>
      <c r="HO136" s="200"/>
      <c r="HP136" s="200"/>
      <c r="HQ136" s="200"/>
      <c r="HR136" s="200"/>
      <c r="HS136" s="200"/>
      <c r="HT136" s="200"/>
      <c r="HU136" s="200"/>
    </row>
    <row r="137" spans="1:229" ht="12" customHeight="1"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199"/>
      <c r="AW137" s="199"/>
      <c r="AX137" s="199"/>
      <c r="AY137" s="199"/>
      <c r="AZ137" s="199"/>
      <c r="BA137" s="199"/>
      <c r="BB137" s="199"/>
      <c r="BC137" s="199"/>
      <c r="BD137" s="199"/>
      <c r="BE137" s="199"/>
      <c r="BF137" s="199"/>
      <c r="BG137" s="199"/>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200"/>
      <c r="CC137" s="200"/>
      <c r="CD137" s="200"/>
      <c r="CE137" s="200"/>
      <c r="CF137" s="200"/>
      <c r="CG137" s="200"/>
      <c r="CH137" s="200"/>
      <c r="CI137" s="200"/>
      <c r="CJ137" s="200"/>
      <c r="CK137" s="200"/>
      <c r="CL137" s="200"/>
      <c r="CM137" s="200"/>
      <c r="CN137" s="200"/>
      <c r="CO137" s="200"/>
      <c r="CP137" s="200"/>
      <c r="CQ137" s="200"/>
      <c r="CR137" s="200"/>
      <c r="CS137" s="200"/>
      <c r="CT137" s="200"/>
      <c r="CU137" s="200"/>
      <c r="CV137" s="200"/>
      <c r="CW137" s="200"/>
      <c r="CX137" s="200"/>
      <c r="CY137" s="200"/>
      <c r="CZ137" s="200"/>
      <c r="DA137" s="200"/>
      <c r="DB137" s="200"/>
      <c r="DC137" s="200"/>
      <c r="DD137" s="200"/>
      <c r="DE137" s="200"/>
      <c r="DF137" s="200"/>
      <c r="DG137" s="200"/>
      <c r="DH137" s="200"/>
      <c r="DI137" s="200"/>
      <c r="DJ137" s="200"/>
      <c r="DK137" s="200"/>
      <c r="DL137" s="200"/>
      <c r="DM137" s="200"/>
      <c r="DN137" s="200"/>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200"/>
      <c r="EV137" s="200"/>
      <c r="EW137" s="200"/>
      <c r="EX137" s="200"/>
      <c r="EY137" s="200"/>
      <c r="EZ137" s="200"/>
      <c r="FA137" s="200"/>
      <c r="FB137" s="200"/>
      <c r="FC137" s="200"/>
      <c r="FD137" s="200"/>
      <c r="FE137" s="200"/>
      <c r="FF137" s="200"/>
      <c r="FG137" s="200"/>
      <c r="FH137" s="200"/>
      <c r="FI137" s="200"/>
      <c r="FJ137" s="200"/>
      <c r="FK137" s="200"/>
      <c r="FL137" s="200"/>
      <c r="FM137" s="200"/>
      <c r="FN137" s="200"/>
      <c r="FO137" s="200"/>
      <c r="FP137" s="200"/>
      <c r="FQ137" s="200"/>
      <c r="FR137" s="200"/>
      <c r="FS137" s="200"/>
      <c r="FT137" s="200"/>
      <c r="FU137" s="200"/>
      <c r="FV137" s="200"/>
      <c r="FW137" s="200"/>
      <c r="FX137" s="200"/>
      <c r="FY137" s="200"/>
      <c r="FZ137" s="200"/>
      <c r="GA137" s="200"/>
      <c r="GB137" s="200"/>
      <c r="GC137" s="200"/>
      <c r="GD137" s="200"/>
      <c r="GE137" s="200"/>
      <c r="GF137" s="200"/>
      <c r="GG137" s="200"/>
      <c r="GH137" s="200"/>
      <c r="GI137" s="200"/>
      <c r="GJ137" s="200"/>
      <c r="GK137" s="200"/>
      <c r="GL137" s="200"/>
      <c r="GM137" s="200"/>
      <c r="GN137" s="200"/>
      <c r="GO137" s="200"/>
      <c r="GP137" s="200"/>
      <c r="GQ137" s="200"/>
      <c r="GR137" s="200"/>
      <c r="GS137" s="200"/>
      <c r="GT137" s="200"/>
      <c r="GU137" s="200"/>
      <c r="GV137" s="200"/>
      <c r="GW137" s="200"/>
      <c r="GX137" s="200"/>
      <c r="GY137" s="200"/>
      <c r="GZ137" s="200"/>
      <c r="HA137" s="200"/>
      <c r="HB137" s="200"/>
      <c r="HC137" s="200"/>
      <c r="HD137" s="200"/>
      <c r="HE137" s="200"/>
      <c r="HF137" s="200"/>
      <c r="HG137" s="200"/>
      <c r="HH137" s="200"/>
      <c r="HI137" s="200"/>
      <c r="HJ137" s="200"/>
      <c r="HK137" s="200"/>
      <c r="HL137" s="200"/>
      <c r="HM137" s="200"/>
      <c r="HN137" s="200"/>
      <c r="HO137" s="200"/>
      <c r="HP137" s="200"/>
      <c r="HQ137" s="200"/>
      <c r="HR137" s="200"/>
      <c r="HS137" s="200"/>
      <c r="HT137" s="200"/>
      <c r="HU137" s="200"/>
    </row>
    <row r="138" spans="1:229" ht="12" customHeight="1"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199"/>
      <c r="AW138" s="199"/>
      <c r="AX138" s="199"/>
      <c r="AY138" s="199"/>
      <c r="AZ138" s="199"/>
      <c r="BA138" s="199"/>
      <c r="BB138" s="199"/>
      <c r="BC138" s="199"/>
      <c r="BD138" s="199"/>
      <c r="BE138" s="199"/>
      <c r="BF138" s="199"/>
      <c r="BG138" s="199"/>
      <c r="BH138" s="200"/>
      <c r="BI138" s="200"/>
      <c r="BJ138" s="200"/>
      <c r="BK138" s="200"/>
      <c r="BL138" s="200"/>
      <c r="BM138" s="200"/>
      <c r="BN138" s="200"/>
      <c r="BO138" s="200"/>
      <c r="BP138" s="200"/>
      <c r="BQ138" s="200"/>
      <c r="BR138" s="200"/>
      <c r="BS138" s="200"/>
      <c r="BT138" s="200"/>
      <c r="BU138" s="200"/>
      <c r="BV138" s="200"/>
      <c r="BW138" s="200"/>
      <c r="BX138" s="200"/>
      <c r="BY138" s="200"/>
      <c r="BZ138" s="200"/>
      <c r="CA138" s="200"/>
      <c r="CB138" s="200"/>
      <c r="CC138" s="200"/>
      <c r="CD138" s="200"/>
      <c r="CE138" s="200"/>
      <c r="CF138" s="200"/>
      <c r="CG138" s="200"/>
      <c r="CH138" s="200"/>
      <c r="CI138" s="200"/>
      <c r="CJ138" s="200"/>
      <c r="CK138" s="200"/>
      <c r="CL138" s="200"/>
      <c r="CM138" s="200"/>
      <c r="CN138" s="200"/>
      <c r="CO138" s="200"/>
      <c r="CP138" s="200"/>
      <c r="CQ138" s="200"/>
      <c r="CR138" s="200"/>
      <c r="CS138" s="200"/>
      <c r="CT138" s="200"/>
      <c r="CU138" s="200"/>
      <c r="CV138" s="200"/>
      <c r="CW138" s="200"/>
      <c r="CX138" s="200"/>
      <c r="CY138" s="200"/>
      <c r="CZ138" s="200"/>
      <c r="DA138" s="200"/>
      <c r="DB138" s="200"/>
      <c r="DC138" s="200"/>
      <c r="DD138" s="200"/>
      <c r="DE138" s="200"/>
      <c r="DF138" s="200"/>
      <c r="DG138" s="200"/>
      <c r="DH138" s="200"/>
      <c r="DI138" s="200"/>
      <c r="DJ138" s="200"/>
      <c r="DK138" s="200"/>
      <c r="DL138" s="200"/>
      <c r="DM138" s="200"/>
      <c r="DN138" s="200"/>
      <c r="DO138" s="200"/>
      <c r="DP138" s="200"/>
      <c r="DQ138" s="200"/>
      <c r="DR138" s="200"/>
      <c r="DS138" s="200"/>
      <c r="DT138" s="200"/>
      <c r="DU138" s="200"/>
      <c r="DV138" s="200"/>
      <c r="DW138" s="200"/>
      <c r="DX138" s="200"/>
      <c r="DY138" s="200"/>
      <c r="DZ138" s="200"/>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200"/>
      <c r="EV138" s="200"/>
      <c r="EW138" s="200"/>
      <c r="EX138" s="200"/>
      <c r="EY138" s="200"/>
      <c r="EZ138" s="200"/>
      <c r="FA138" s="200"/>
      <c r="FB138" s="200"/>
      <c r="FC138" s="200"/>
      <c r="FD138" s="200"/>
      <c r="FE138" s="200"/>
      <c r="FF138" s="200"/>
      <c r="FG138" s="200"/>
      <c r="FH138" s="200"/>
      <c r="FI138" s="200"/>
      <c r="FJ138" s="200"/>
      <c r="FK138" s="200"/>
      <c r="FL138" s="200"/>
      <c r="FM138" s="200"/>
      <c r="FN138" s="200"/>
      <c r="FO138" s="200"/>
      <c r="FP138" s="200"/>
      <c r="FQ138" s="200"/>
      <c r="FR138" s="200"/>
      <c r="FS138" s="200"/>
      <c r="FT138" s="200"/>
      <c r="FU138" s="200"/>
      <c r="FV138" s="200"/>
      <c r="FW138" s="200"/>
      <c r="FX138" s="200"/>
      <c r="FY138" s="200"/>
      <c r="FZ138" s="200"/>
      <c r="GA138" s="200"/>
      <c r="GB138" s="200"/>
      <c r="GC138" s="200"/>
      <c r="GD138" s="200"/>
      <c r="GE138" s="200"/>
      <c r="GF138" s="200"/>
      <c r="GG138" s="200"/>
      <c r="GH138" s="200"/>
      <c r="GI138" s="200"/>
      <c r="GJ138" s="200"/>
      <c r="GK138" s="200"/>
      <c r="GL138" s="200"/>
      <c r="GM138" s="200"/>
      <c r="GN138" s="200"/>
      <c r="GO138" s="200"/>
      <c r="GP138" s="200"/>
      <c r="GQ138" s="200"/>
      <c r="GR138" s="200"/>
      <c r="GS138" s="200"/>
      <c r="GT138" s="200"/>
      <c r="GU138" s="200"/>
      <c r="GV138" s="200"/>
      <c r="GW138" s="200"/>
      <c r="GX138" s="200"/>
      <c r="GY138" s="200"/>
      <c r="GZ138" s="200"/>
      <c r="HA138" s="200"/>
      <c r="HB138" s="200"/>
      <c r="HC138" s="200"/>
      <c r="HD138" s="200"/>
      <c r="HE138" s="200"/>
      <c r="HF138" s="200"/>
      <c r="HG138" s="200"/>
      <c r="HH138" s="200"/>
      <c r="HI138" s="200"/>
      <c r="HJ138" s="200"/>
      <c r="HK138" s="200"/>
      <c r="HL138" s="200"/>
      <c r="HM138" s="200"/>
      <c r="HN138" s="200"/>
      <c r="HO138" s="200"/>
      <c r="HP138" s="200"/>
      <c r="HQ138" s="200"/>
      <c r="HR138" s="200"/>
      <c r="HS138" s="200"/>
      <c r="HT138" s="200"/>
      <c r="HU138" s="200"/>
    </row>
    <row r="139" spans="1:229" ht="12" customHeight="1"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199"/>
      <c r="AW139" s="199"/>
      <c r="AX139" s="199"/>
      <c r="AY139" s="199"/>
      <c r="AZ139" s="199"/>
      <c r="BA139" s="199"/>
      <c r="BB139" s="199"/>
      <c r="BC139" s="199"/>
      <c r="BD139" s="199"/>
      <c r="BE139" s="199"/>
      <c r="BF139" s="199"/>
      <c r="BG139" s="199"/>
      <c r="BH139" s="200"/>
      <c r="BI139" s="200"/>
      <c r="BJ139" s="200"/>
      <c r="BK139" s="200"/>
      <c r="BL139" s="200"/>
      <c r="BM139" s="200"/>
      <c r="BN139" s="200"/>
      <c r="BO139" s="200"/>
      <c r="BP139" s="200"/>
      <c r="BQ139" s="200"/>
      <c r="BR139" s="200"/>
      <c r="BS139" s="200"/>
      <c r="BT139" s="200"/>
      <c r="BU139" s="200"/>
      <c r="BV139" s="200"/>
      <c r="BW139" s="200"/>
      <c r="BX139" s="200"/>
      <c r="BY139" s="200"/>
      <c r="BZ139" s="200"/>
      <c r="CA139" s="200"/>
      <c r="CB139" s="200"/>
      <c r="CC139" s="200"/>
      <c r="CD139" s="200"/>
      <c r="CE139" s="200"/>
      <c r="CF139" s="200"/>
      <c r="CG139" s="200"/>
      <c r="CH139" s="200"/>
      <c r="CI139" s="200"/>
      <c r="CJ139" s="200"/>
      <c r="CK139" s="200"/>
      <c r="CL139" s="200"/>
      <c r="CM139" s="200"/>
      <c r="CN139" s="200"/>
      <c r="CO139" s="200"/>
      <c r="CP139" s="200"/>
      <c r="CQ139" s="200"/>
      <c r="CR139" s="200"/>
      <c r="CS139" s="200"/>
      <c r="CT139" s="200"/>
      <c r="CU139" s="200"/>
      <c r="CV139" s="200"/>
      <c r="CW139" s="200"/>
      <c r="CX139" s="200"/>
      <c r="CY139" s="200"/>
      <c r="CZ139" s="200"/>
      <c r="DA139" s="200"/>
      <c r="DB139" s="200"/>
      <c r="DC139" s="200"/>
      <c r="DD139" s="200"/>
      <c r="DE139" s="200"/>
      <c r="DF139" s="200"/>
      <c r="DG139" s="200"/>
      <c r="DH139" s="200"/>
      <c r="DI139" s="200"/>
      <c r="DJ139" s="200"/>
      <c r="DK139" s="200"/>
      <c r="DL139" s="200"/>
      <c r="DM139" s="200"/>
      <c r="DN139" s="200"/>
      <c r="DO139" s="200"/>
      <c r="DP139" s="200"/>
      <c r="DQ139" s="200"/>
      <c r="DR139" s="200"/>
      <c r="DS139" s="200"/>
      <c r="DT139" s="200"/>
      <c r="DU139" s="200"/>
      <c r="DV139" s="200"/>
      <c r="DW139" s="200"/>
      <c r="DX139" s="200"/>
      <c r="DY139" s="200"/>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200"/>
      <c r="EV139" s="200"/>
      <c r="EW139" s="200"/>
      <c r="EX139" s="200"/>
      <c r="EY139" s="200"/>
      <c r="EZ139" s="200"/>
      <c r="FA139" s="200"/>
      <c r="FB139" s="200"/>
      <c r="FC139" s="200"/>
      <c r="FD139" s="200"/>
      <c r="FE139" s="200"/>
      <c r="FF139" s="200"/>
      <c r="FG139" s="200"/>
      <c r="FH139" s="200"/>
      <c r="FI139" s="200"/>
      <c r="FJ139" s="200"/>
      <c r="FK139" s="200"/>
      <c r="FL139" s="200"/>
      <c r="FM139" s="200"/>
      <c r="FN139" s="200"/>
      <c r="FO139" s="200"/>
      <c r="FP139" s="200"/>
      <c r="FQ139" s="200"/>
      <c r="FR139" s="200"/>
      <c r="FS139" s="200"/>
      <c r="FT139" s="200"/>
      <c r="FU139" s="200"/>
      <c r="FV139" s="200"/>
      <c r="FW139" s="200"/>
      <c r="FX139" s="200"/>
      <c r="FY139" s="200"/>
      <c r="FZ139" s="200"/>
      <c r="GA139" s="200"/>
      <c r="GB139" s="200"/>
      <c r="GC139" s="200"/>
      <c r="GD139" s="200"/>
      <c r="GE139" s="200"/>
      <c r="GF139" s="200"/>
      <c r="GG139" s="200"/>
      <c r="GH139" s="200"/>
      <c r="GI139" s="200"/>
      <c r="GJ139" s="200"/>
      <c r="GK139" s="200"/>
      <c r="GL139" s="200"/>
      <c r="GM139" s="200"/>
      <c r="GN139" s="200"/>
      <c r="GO139" s="200"/>
      <c r="GP139" s="200"/>
      <c r="GQ139" s="200"/>
      <c r="GR139" s="200"/>
      <c r="GS139" s="200"/>
      <c r="GT139" s="200"/>
      <c r="GU139" s="200"/>
      <c r="GV139" s="200"/>
      <c r="GW139" s="200"/>
      <c r="GX139" s="200"/>
      <c r="GY139" s="200"/>
      <c r="GZ139" s="200"/>
      <c r="HA139" s="200"/>
      <c r="HB139" s="200"/>
      <c r="HC139" s="200"/>
      <c r="HD139" s="200"/>
      <c r="HE139" s="200"/>
      <c r="HF139" s="200"/>
      <c r="HG139" s="200"/>
      <c r="HH139" s="200"/>
      <c r="HI139" s="200"/>
      <c r="HJ139" s="200"/>
      <c r="HK139" s="200"/>
      <c r="HL139" s="200"/>
      <c r="HM139" s="200"/>
      <c r="HN139" s="200"/>
      <c r="HO139" s="200"/>
      <c r="HP139" s="200"/>
      <c r="HQ139" s="200"/>
      <c r="HR139" s="200"/>
      <c r="HS139" s="200"/>
      <c r="HT139" s="200"/>
      <c r="HU139" s="200"/>
    </row>
    <row r="140" spans="1:229" ht="12" customHeight="1"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199"/>
      <c r="AW140" s="199"/>
      <c r="AX140" s="199"/>
      <c r="AY140" s="199"/>
      <c r="AZ140" s="199"/>
      <c r="BA140" s="199"/>
      <c r="BB140" s="199"/>
      <c r="BC140" s="199"/>
      <c r="BD140" s="199"/>
      <c r="BE140" s="199"/>
      <c r="BF140" s="199"/>
      <c r="BG140" s="199"/>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200"/>
      <c r="CF140" s="200"/>
      <c r="CG140" s="200"/>
      <c r="CH140" s="200"/>
      <c r="CI140" s="200"/>
      <c r="CJ140" s="200"/>
      <c r="CK140" s="200"/>
      <c r="CL140" s="200"/>
      <c r="CM140" s="200"/>
      <c r="CN140" s="200"/>
      <c r="CO140" s="200"/>
      <c r="CP140" s="200"/>
      <c r="CQ140" s="200"/>
      <c r="CR140" s="200"/>
      <c r="CS140" s="200"/>
      <c r="CT140" s="200"/>
      <c r="CU140" s="200"/>
      <c r="CV140" s="200"/>
      <c r="CW140" s="200"/>
      <c r="CX140" s="200"/>
      <c r="CY140" s="200"/>
      <c r="CZ140" s="200"/>
      <c r="DA140" s="200"/>
      <c r="DB140" s="200"/>
      <c r="DC140" s="200"/>
      <c r="DD140" s="200"/>
      <c r="DE140" s="200"/>
      <c r="DF140" s="200"/>
      <c r="DG140" s="200"/>
      <c r="DH140" s="200"/>
      <c r="DI140" s="200"/>
      <c r="DJ140" s="200"/>
      <c r="DK140" s="200"/>
      <c r="DL140" s="200"/>
      <c r="DM140" s="200"/>
      <c r="DN140" s="200"/>
      <c r="DO140" s="200"/>
      <c r="DP140" s="200"/>
      <c r="DQ140" s="200"/>
      <c r="DR140" s="200"/>
      <c r="DS140" s="200"/>
      <c r="DT140" s="200"/>
      <c r="DU140" s="200"/>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200"/>
      <c r="EV140" s="200"/>
      <c r="EW140" s="200"/>
      <c r="EX140" s="200"/>
      <c r="EY140" s="200"/>
      <c r="EZ140" s="200"/>
      <c r="FA140" s="200"/>
      <c r="FB140" s="200"/>
      <c r="FC140" s="200"/>
      <c r="FD140" s="200"/>
      <c r="FE140" s="200"/>
      <c r="FF140" s="200"/>
      <c r="FG140" s="200"/>
      <c r="FH140" s="200"/>
      <c r="FI140" s="200"/>
      <c r="FJ140" s="200"/>
      <c r="FK140" s="200"/>
      <c r="FL140" s="200"/>
      <c r="FM140" s="200"/>
      <c r="FN140" s="200"/>
      <c r="FO140" s="200"/>
      <c r="FP140" s="200"/>
      <c r="FQ140" s="200"/>
      <c r="FR140" s="200"/>
      <c r="FS140" s="200"/>
      <c r="FT140" s="200"/>
      <c r="FU140" s="200"/>
      <c r="FV140" s="200"/>
      <c r="FW140" s="200"/>
      <c r="FX140" s="200"/>
      <c r="FY140" s="200"/>
      <c r="FZ140" s="200"/>
      <c r="GA140" s="200"/>
      <c r="GB140" s="200"/>
      <c r="GC140" s="200"/>
      <c r="GD140" s="200"/>
      <c r="GE140" s="200"/>
      <c r="GF140" s="200"/>
      <c r="GG140" s="200"/>
      <c r="GH140" s="200"/>
      <c r="GI140" s="200"/>
      <c r="GJ140" s="200"/>
      <c r="GK140" s="200"/>
      <c r="GL140" s="200"/>
      <c r="GM140" s="200"/>
      <c r="GN140" s="200"/>
      <c r="GO140" s="200"/>
      <c r="GP140" s="200"/>
      <c r="GQ140" s="200"/>
      <c r="GR140" s="200"/>
      <c r="GS140" s="200"/>
      <c r="GT140" s="200"/>
      <c r="GU140" s="200"/>
      <c r="GV140" s="200"/>
      <c r="GW140" s="200"/>
      <c r="GX140" s="200"/>
      <c r="GY140" s="200"/>
      <c r="GZ140" s="200"/>
      <c r="HA140" s="200"/>
      <c r="HB140" s="200"/>
      <c r="HC140" s="200"/>
      <c r="HD140" s="200"/>
      <c r="HE140" s="200"/>
      <c r="HF140" s="200"/>
      <c r="HG140" s="200"/>
      <c r="HH140" s="200"/>
      <c r="HI140" s="200"/>
      <c r="HJ140" s="200"/>
      <c r="HK140" s="200"/>
      <c r="HL140" s="200"/>
      <c r="HM140" s="200"/>
      <c r="HN140" s="200"/>
      <c r="HO140" s="200"/>
      <c r="HP140" s="200"/>
      <c r="HQ140" s="200"/>
      <c r="HR140" s="200"/>
      <c r="HS140" s="200"/>
      <c r="HT140" s="200"/>
      <c r="HU140" s="200"/>
    </row>
    <row r="141" spans="1:229" ht="12" customHeight="1"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199"/>
      <c r="AW141" s="199"/>
      <c r="AX141" s="199"/>
      <c r="AY141" s="199"/>
      <c r="AZ141" s="199"/>
      <c r="BA141" s="199"/>
      <c r="BB141" s="199"/>
      <c r="BC141" s="199"/>
      <c r="BD141" s="199"/>
      <c r="BE141" s="199"/>
      <c r="BF141" s="199"/>
      <c r="BG141" s="199"/>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200"/>
      <c r="CF141" s="200"/>
      <c r="CG141" s="200"/>
      <c r="CH141" s="200"/>
      <c r="CI141" s="200"/>
      <c r="CJ141" s="200"/>
      <c r="CK141" s="200"/>
      <c r="CL141" s="200"/>
      <c r="CM141" s="200"/>
      <c r="CN141" s="200"/>
      <c r="CO141" s="200"/>
      <c r="CP141" s="200"/>
      <c r="CQ141" s="200"/>
      <c r="CR141" s="200"/>
      <c r="CS141" s="200"/>
      <c r="CT141" s="200"/>
      <c r="CU141" s="200"/>
      <c r="CV141" s="200"/>
      <c r="CW141" s="200"/>
      <c r="CX141" s="200"/>
      <c r="CY141" s="200"/>
      <c r="CZ141" s="200"/>
      <c r="DA141" s="200"/>
      <c r="DB141" s="200"/>
      <c r="DC141" s="200"/>
      <c r="DD141" s="200"/>
      <c r="DE141" s="200"/>
      <c r="DF141" s="200"/>
      <c r="DG141" s="200"/>
      <c r="DH141" s="200"/>
      <c r="DI141" s="200"/>
      <c r="DJ141" s="200"/>
      <c r="DK141" s="200"/>
      <c r="DL141" s="200"/>
      <c r="DM141" s="200"/>
      <c r="DN141" s="200"/>
      <c r="DO141" s="200"/>
      <c r="DP141" s="200"/>
      <c r="DQ141" s="200"/>
      <c r="DR141" s="200"/>
      <c r="DS141" s="200"/>
      <c r="DT141" s="200"/>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200"/>
      <c r="EV141" s="200"/>
      <c r="EW141" s="200"/>
      <c r="EX141" s="200"/>
      <c r="EY141" s="200"/>
      <c r="EZ141" s="200"/>
      <c r="FA141" s="200"/>
      <c r="FB141" s="200"/>
      <c r="FC141" s="200"/>
      <c r="FD141" s="200"/>
      <c r="FE141" s="200"/>
      <c r="FF141" s="200"/>
      <c r="FG141" s="200"/>
      <c r="FH141" s="200"/>
      <c r="FI141" s="200"/>
      <c r="FJ141" s="200"/>
      <c r="FK141" s="200"/>
      <c r="FL141" s="200"/>
      <c r="FM141" s="200"/>
      <c r="FN141" s="200"/>
      <c r="FO141" s="200"/>
      <c r="FP141" s="200"/>
      <c r="FQ141" s="200"/>
      <c r="FR141" s="200"/>
      <c r="FS141" s="200"/>
      <c r="FT141" s="200"/>
      <c r="FU141" s="200"/>
      <c r="FV141" s="200"/>
      <c r="FW141" s="200"/>
      <c r="FX141" s="200"/>
      <c r="FY141" s="200"/>
      <c r="FZ141" s="200"/>
      <c r="GA141" s="200"/>
      <c r="GB141" s="200"/>
      <c r="GC141" s="200"/>
      <c r="GD141" s="200"/>
      <c r="GE141" s="200"/>
      <c r="GF141" s="200"/>
      <c r="GG141" s="200"/>
      <c r="GH141" s="200"/>
      <c r="GI141" s="200"/>
      <c r="GJ141" s="200"/>
      <c r="GK141" s="200"/>
      <c r="GL141" s="200"/>
      <c r="GM141" s="200"/>
      <c r="GN141" s="200"/>
      <c r="GO141" s="200"/>
      <c r="GP141" s="200"/>
      <c r="GQ141" s="200"/>
      <c r="GR141" s="200"/>
      <c r="GS141" s="200"/>
      <c r="GT141" s="200"/>
      <c r="GU141" s="200"/>
      <c r="GV141" s="200"/>
      <c r="GW141" s="200"/>
      <c r="GX141" s="200"/>
      <c r="GY141" s="200"/>
      <c r="GZ141" s="200"/>
      <c r="HA141" s="200"/>
      <c r="HB141" s="200"/>
      <c r="HC141" s="200"/>
      <c r="HD141" s="200"/>
      <c r="HE141" s="200"/>
      <c r="HF141" s="200"/>
      <c r="HG141" s="200"/>
      <c r="HH141" s="200"/>
      <c r="HI141" s="200"/>
      <c r="HJ141" s="200"/>
      <c r="HK141" s="200"/>
      <c r="HL141" s="200"/>
      <c r="HM141" s="200"/>
      <c r="HN141" s="200"/>
      <c r="HO141" s="200"/>
      <c r="HP141" s="200"/>
      <c r="HQ141" s="200"/>
      <c r="HR141" s="200"/>
      <c r="HS141" s="200"/>
      <c r="HT141" s="200"/>
      <c r="HU141" s="200"/>
    </row>
    <row r="142" spans="1:229" ht="12" customHeight="1"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199"/>
      <c r="AW142" s="199"/>
      <c r="AX142" s="199"/>
      <c r="AY142" s="199"/>
      <c r="AZ142" s="199"/>
      <c r="BA142" s="199"/>
      <c r="BB142" s="199"/>
      <c r="BC142" s="199"/>
      <c r="BD142" s="199"/>
      <c r="BE142" s="199"/>
      <c r="BF142" s="199"/>
      <c r="BG142" s="199"/>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0"/>
      <c r="FX142" s="200"/>
      <c r="FY142" s="200"/>
      <c r="FZ142" s="200"/>
      <c r="GA142" s="200"/>
      <c r="GB142" s="200"/>
      <c r="GC142" s="200"/>
      <c r="GD142" s="200"/>
      <c r="GE142" s="200"/>
      <c r="GF142" s="200"/>
      <c r="GG142" s="200"/>
      <c r="GH142" s="200"/>
      <c r="GI142" s="200"/>
      <c r="GJ142" s="200"/>
      <c r="GK142" s="200"/>
      <c r="GL142" s="200"/>
      <c r="GM142" s="200"/>
      <c r="GN142" s="200"/>
      <c r="GO142" s="200"/>
      <c r="GP142" s="200"/>
      <c r="GQ142" s="200"/>
      <c r="GR142" s="200"/>
      <c r="GS142" s="200"/>
      <c r="GT142" s="200"/>
      <c r="GU142" s="200"/>
      <c r="GV142" s="200"/>
      <c r="GW142" s="200"/>
      <c r="GX142" s="200"/>
      <c r="GY142" s="200"/>
      <c r="GZ142" s="200"/>
      <c r="HA142" s="200"/>
      <c r="HB142" s="200"/>
      <c r="HC142" s="200"/>
      <c r="HD142" s="200"/>
      <c r="HE142" s="200"/>
      <c r="HF142" s="200"/>
      <c r="HG142" s="200"/>
      <c r="HH142" s="200"/>
      <c r="HI142" s="200"/>
      <c r="HJ142" s="200"/>
      <c r="HK142" s="200"/>
      <c r="HL142" s="200"/>
      <c r="HM142" s="200"/>
      <c r="HN142" s="200"/>
      <c r="HO142" s="200"/>
      <c r="HP142" s="200"/>
      <c r="HQ142" s="200"/>
      <c r="HR142" s="200"/>
      <c r="HS142" s="200"/>
      <c r="HT142" s="200"/>
      <c r="HU142" s="200"/>
    </row>
    <row r="143" spans="1:229" ht="12" customHeight="1"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199"/>
      <c r="AW143" s="199"/>
      <c r="AX143" s="199"/>
      <c r="AY143" s="199"/>
      <c r="AZ143" s="199"/>
      <c r="BA143" s="199"/>
      <c r="BB143" s="199"/>
      <c r="BC143" s="199"/>
      <c r="BD143" s="199"/>
      <c r="BE143" s="199"/>
      <c r="BF143" s="199"/>
      <c r="BG143" s="199"/>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0"/>
      <c r="FX143" s="200"/>
      <c r="FY143" s="200"/>
      <c r="FZ143" s="200"/>
      <c r="GA143" s="200"/>
      <c r="GB143" s="200"/>
      <c r="GC143" s="200"/>
      <c r="GD143" s="200"/>
      <c r="GE143" s="200"/>
      <c r="GF143" s="200"/>
      <c r="GG143" s="200"/>
      <c r="GH143" s="200"/>
      <c r="GI143" s="200"/>
      <c r="GJ143" s="200"/>
      <c r="GK143" s="200"/>
      <c r="GL143" s="200"/>
      <c r="GM143" s="200"/>
      <c r="GN143" s="200"/>
      <c r="GO143" s="200"/>
      <c r="GP143" s="200"/>
      <c r="GQ143" s="200"/>
      <c r="GR143" s="200"/>
      <c r="GS143" s="200"/>
      <c r="GT143" s="200"/>
      <c r="GU143" s="200"/>
      <c r="GV143" s="200"/>
      <c r="GW143" s="200"/>
      <c r="GX143" s="200"/>
      <c r="GY143" s="200"/>
      <c r="GZ143" s="200"/>
      <c r="HA143" s="200"/>
      <c r="HB143" s="200"/>
      <c r="HC143" s="200"/>
      <c r="HD143" s="200"/>
      <c r="HE143" s="200"/>
      <c r="HF143" s="200"/>
      <c r="HG143" s="200"/>
      <c r="HH143" s="200"/>
      <c r="HI143" s="200"/>
      <c r="HJ143" s="200"/>
      <c r="HK143" s="200"/>
      <c r="HL143" s="200"/>
      <c r="HM143" s="200"/>
      <c r="HN143" s="200"/>
      <c r="HO143" s="200"/>
      <c r="HP143" s="200"/>
      <c r="HQ143" s="200"/>
      <c r="HR143" s="200"/>
      <c r="HS143" s="200"/>
      <c r="HT143" s="200"/>
      <c r="HU143" s="200"/>
    </row>
    <row r="144" spans="1:229" ht="12" customHeight="1"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199"/>
      <c r="AW144" s="199"/>
      <c r="AX144" s="199"/>
      <c r="AY144" s="199"/>
      <c r="AZ144" s="199"/>
      <c r="BA144" s="199"/>
      <c r="BB144" s="199"/>
      <c r="BC144" s="199"/>
      <c r="BD144" s="199"/>
      <c r="BE144" s="199"/>
      <c r="BF144" s="199"/>
      <c r="BG144" s="199"/>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0"/>
      <c r="FX144" s="200"/>
      <c r="FY144" s="200"/>
      <c r="FZ144" s="200"/>
      <c r="GA144" s="200"/>
      <c r="GB144" s="200"/>
      <c r="GC144" s="200"/>
      <c r="GD144" s="200"/>
      <c r="GE144" s="200"/>
      <c r="GF144" s="200"/>
      <c r="GG144" s="200"/>
      <c r="GH144" s="200"/>
      <c r="GI144" s="200"/>
      <c r="GJ144" s="200"/>
      <c r="GK144" s="200"/>
      <c r="GL144" s="200"/>
      <c r="GM144" s="200"/>
      <c r="GN144" s="200"/>
      <c r="GO144" s="200"/>
      <c r="GP144" s="200"/>
      <c r="GQ144" s="200"/>
      <c r="GR144" s="200"/>
      <c r="GS144" s="200"/>
      <c r="GT144" s="200"/>
      <c r="GU144" s="200"/>
      <c r="GV144" s="200"/>
      <c r="GW144" s="200"/>
      <c r="GX144" s="200"/>
      <c r="GY144" s="200"/>
      <c r="GZ144" s="200"/>
      <c r="HA144" s="200"/>
      <c r="HB144" s="200"/>
      <c r="HC144" s="200"/>
      <c r="HD144" s="200"/>
      <c r="HE144" s="200"/>
      <c r="HF144" s="200"/>
      <c r="HG144" s="200"/>
      <c r="HH144" s="200"/>
      <c r="HI144" s="200"/>
      <c r="HJ144" s="200"/>
      <c r="HK144" s="200"/>
      <c r="HL144" s="200"/>
      <c r="HM144" s="200"/>
      <c r="HN144" s="200"/>
      <c r="HO144" s="200"/>
      <c r="HP144" s="200"/>
      <c r="HQ144" s="200"/>
      <c r="HR144" s="200"/>
      <c r="HS144" s="200"/>
      <c r="HT144" s="200"/>
      <c r="HU144" s="200"/>
    </row>
    <row r="145" spans="1:229" ht="12" customHeight="1"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199"/>
      <c r="AW145" s="199"/>
      <c r="AX145" s="199"/>
      <c r="AY145" s="199"/>
      <c r="AZ145" s="199"/>
      <c r="BA145" s="199"/>
      <c r="BB145" s="199"/>
      <c r="BC145" s="199"/>
      <c r="BD145" s="199"/>
      <c r="BE145" s="199"/>
      <c r="BF145" s="199"/>
      <c r="BG145" s="199"/>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200"/>
      <c r="CC145" s="200"/>
      <c r="CD145" s="200"/>
      <c r="CE145" s="200"/>
      <c r="CF145" s="200"/>
      <c r="CG145" s="200"/>
      <c r="CH145" s="200"/>
      <c r="CI145" s="200"/>
      <c r="CJ145" s="200"/>
      <c r="CK145" s="200"/>
      <c r="CL145" s="200"/>
      <c r="CM145" s="200"/>
      <c r="CN145" s="200"/>
      <c r="CO145" s="200"/>
      <c r="CP145" s="200"/>
      <c r="CQ145" s="200"/>
      <c r="CR145" s="200"/>
      <c r="CS145" s="200"/>
      <c r="CT145" s="200"/>
      <c r="CU145" s="200"/>
      <c r="CV145" s="200"/>
      <c r="CW145" s="200"/>
      <c r="CX145" s="200"/>
      <c r="CY145" s="200"/>
      <c r="CZ145" s="200"/>
      <c r="DA145" s="200"/>
      <c r="DB145" s="200"/>
      <c r="DC145" s="200"/>
      <c r="DD145" s="200"/>
      <c r="DE145" s="200"/>
      <c r="DF145" s="200"/>
      <c r="DG145" s="200"/>
      <c r="DH145" s="200"/>
      <c r="DI145" s="200"/>
      <c r="DJ145" s="200"/>
      <c r="DK145" s="200"/>
      <c r="DL145" s="200"/>
      <c r="DM145" s="200"/>
      <c r="DN145" s="200"/>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200"/>
      <c r="EV145" s="200"/>
      <c r="EW145" s="200"/>
      <c r="EX145" s="200"/>
      <c r="EY145" s="200"/>
      <c r="EZ145" s="200"/>
      <c r="FA145" s="200"/>
      <c r="FB145" s="200"/>
      <c r="FC145" s="200"/>
      <c r="FD145" s="200"/>
      <c r="FE145" s="200"/>
      <c r="FF145" s="200"/>
      <c r="FG145" s="200"/>
      <c r="FH145" s="200"/>
      <c r="FI145" s="200"/>
      <c r="FJ145" s="200"/>
      <c r="FK145" s="200"/>
      <c r="FL145" s="200"/>
      <c r="FM145" s="200"/>
      <c r="FN145" s="200"/>
      <c r="FO145" s="200"/>
      <c r="FP145" s="200"/>
      <c r="FQ145" s="200"/>
      <c r="FR145" s="200"/>
      <c r="FS145" s="200"/>
      <c r="FT145" s="200"/>
      <c r="FU145" s="200"/>
      <c r="FV145" s="200"/>
      <c r="FW145" s="200"/>
      <c r="FX145" s="200"/>
      <c r="FY145" s="200"/>
      <c r="FZ145" s="200"/>
      <c r="GA145" s="200"/>
      <c r="GB145" s="200"/>
      <c r="GC145" s="200"/>
      <c r="GD145" s="200"/>
      <c r="GE145" s="200"/>
      <c r="GF145" s="200"/>
      <c r="GG145" s="200"/>
      <c r="GH145" s="200"/>
      <c r="GI145" s="200"/>
      <c r="GJ145" s="200"/>
      <c r="GK145" s="200"/>
      <c r="GL145" s="200"/>
      <c r="GM145" s="200"/>
      <c r="GN145" s="200"/>
      <c r="GO145" s="200"/>
      <c r="GP145" s="200"/>
      <c r="GQ145" s="200"/>
      <c r="GR145" s="200"/>
      <c r="GS145" s="200"/>
      <c r="GT145" s="200"/>
      <c r="GU145" s="200"/>
      <c r="GV145" s="200"/>
      <c r="GW145" s="200"/>
      <c r="GX145" s="200"/>
      <c r="GY145" s="200"/>
      <c r="GZ145" s="200"/>
      <c r="HA145" s="200"/>
      <c r="HB145" s="200"/>
      <c r="HC145" s="200"/>
      <c r="HD145" s="200"/>
      <c r="HE145" s="200"/>
      <c r="HF145" s="200"/>
      <c r="HG145" s="200"/>
      <c r="HH145" s="200"/>
      <c r="HI145" s="200"/>
      <c r="HJ145" s="200"/>
      <c r="HK145" s="200"/>
      <c r="HL145" s="200"/>
      <c r="HM145" s="200"/>
      <c r="HN145" s="200"/>
      <c r="HO145" s="200"/>
      <c r="HP145" s="200"/>
      <c r="HQ145" s="200"/>
      <c r="HR145" s="200"/>
      <c r="HS145" s="200"/>
      <c r="HT145" s="200"/>
      <c r="HU145" s="200"/>
    </row>
    <row r="146" spans="1:229" ht="12" customHeight="1"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199"/>
      <c r="AW146" s="199"/>
      <c r="AX146" s="199"/>
      <c r="AY146" s="199"/>
      <c r="AZ146" s="199"/>
      <c r="BA146" s="199"/>
      <c r="BB146" s="199"/>
      <c r="BC146" s="199"/>
      <c r="BD146" s="199"/>
      <c r="BE146" s="199"/>
      <c r="BF146" s="199"/>
      <c r="BG146" s="199"/>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200"/>
      <c r="CD146" s="200"/>
      <c r="CE146" s="200"/>
      <c r="CF146" s="200"/>
      <c r="CG146" s="200"/>
      <c r="CH146" s="200"/>
      <c r="CI146" s="200"/>
      <c r="CJ146" s="200"/>
      <c r="CK146" s="200"/>
      <c r="CL146" s="200"/>
      <c r="CM146" s="200"/>
      <c r="CN146" s="200"/>
      <c r="CO146" s="200"/>
      <c r="CP146" s="200"/>
      <c r="CQ146" s="200"/>
      <c r="CR146" s="200"/>
      <c r="CS146" s="200"/>
      <c r="CT146" s="200"/>
      <c r="CU146" s="200"/>
      <c r="CV146" s="200"/>
      <c r="CW146" s="200"/>
      <c r="CX146" s="200"/>
      <c r="CY146" s="200"/>
      <c r="CZ146" s="200"/>
      <c r="DA146" s="200"/>
      <c r="DB146" s="200"/>
      <c r="DC146" s="200"/>
      <c r="DD146" s="200"/>
      <c r="DE146" s="200"/>
      <c r="DF146" s="200"/>
      <c r="DG146" s="200"/>
      <c r="DH146" s="200"/>
      <c r="DI146" s="200"/>
      <c r="DJ146" s="200"/>
      <c r="DK146" s="200"/>
      <c r="DL146" s="200"/>
      <c r="DM146" s="200"/>
      <c r="DN146" s="200"/>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200"/>
      <c r="EV146" s="200"/>
      <c r="EW146" s="200"/>
      <c r="EX146" s="200"/>
      <c r="EY146" s="200"/>
      <c r="EZ146" s="200"/>
      <c r="FA146" s="200"/>
      <c r="FB146" s="200"/>
      <c r="FC146" s="200"/>
      <c r="FD146" s="200"/>
      <c r="FE146" s="200"/>
      <c r="FF146" s="200"/>
      <c r="FG146" s="200"/>
      <c r="FH146" s="200"/>
      <c r="FI146" s="200"/>
      <c r="FJ146" s="200"/>
      <c r="FK146" s="200"/>
      <c r="FL146" s="200"/>
      <c r="FM146" s="200"/>
      <c r="FN146" s="200"/>
      <c r="FO146" s="200"/>
      <c r="FP146" s="200"/>
      <c r="FQ146" s="200"/>
      <c r="FR146" s="200"/>
      <c r="FS146" s="200"/>
      <c r="FT146" s="200"/>
      <c r="FU146" s="200"/>
      <c r="FV146" s="200"/>
      <c r="FW146" s="200"/>
      <c r="FX146" s="200"/>
      <c r="FY146" s="200"/>
      <c r="FZ146" s="200"/>
      <c r="GA146" s="200"/>
      <c r="GB146" s="200"/>
      <c r="GC146" s="200"/>
      <c r="GD146" s="200"/>
      <c r="GE146" s="200"/>
      <c r="GF146" s="200"/>
      <c r="GG146" s="200"/>
      <c r="GH146" s="200"/>
      <c r="GI146" s="200"/>
      <c r="GJ146" s="200"/>
      <c r="GK146" s="200"/>
      <c r="GL146" s="200"/>
      <c r="GM146" s="200"/>
      <c r="GN146" s="200"/>
      <c r="GO146" s="200"/>
      <c r="GP146" s="200"/>
      <c r="GQ146" s="200"/>
      <c r="GR146" s="200"/>
      <c r="GS146" s="200"/>
      <c r="GT146" s="200"/>
      <c r="GU146" s="200"/>
      <c r="GV146" s="200"/>
      <c r="GW146" s="200"/>
      <c r="GX146" s="200"/>
      <c r="GY146" s="200"/>
      <c r="GZ146" s="200"/>
      <c r="HA146" s="200"/>
      <c r="HB146" s="200"/>
      <c r="HC146" s="200"/>
      <c r="HD146" s="200"/>
      <c r="HE146" s="200"/>
      <c r="HF146" s="200"/>
      <c r="HG146" s="200"/>
      <c r="HH146" s="200"/>
      <c r="HI146" s="200"/>
      <c r="HJ146" s="200"/>
      <c r="HK146" s="200"/>
      <c r="HL146" s="200"/>
      <c r="HM146" s="200"/>
      <c r="HN146" s="200"/>
      <c r="HO146" s="200"/>
      <c r="HP146" s="200"/>
      <c r="HQ146" s="200"/>
      <c r="HR146" s="200"/>
      <c r="HS146" s="200"/>
      <c r="HT146" s="200"/>
      <c r="HU146" s="200"/>
    </row>
    <row r="147" spans="1:229" ht="12" customHeight="1"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199"/>
      <c r="AW147" s="199"/>
      <c r="AX147" s="199"/>
      <c r="AY147" s="199"/>
      <c r="AZ147" s="199"/>
      <c r="BA147" s="199"/>
      <c r="BB147" s="199"/>
      <c r="BC147" s="199"/>
      <c r="BD147" s="199"/>
      <c r="BE147" s="199"/>
      <c r="BF147" s="199"/>
      <c r="BG147" s="199"/>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0"/>
      <c r="CF147" s="200"/>
      <c r="CG147" s="200"/>
      <c r="CH147" s="200"/>
      <c r="CI147" s="200"/>
      <c r="CJ147" s="200"/>
      <c r="CK147" s="200"/>
      <c r="CL147" s="200"/>
      <c r="CM147" s="200"/>
      <c r="CN147" s="200"/>
      <c r="CO147" s="200"/>
      <c r="CP147" s="200"/>
      <c r="CQ147" s="200"/>
      <c r="CR147" s="200"/>
      <c r="CS147" s="200"/>
      <c r="CT147" s="200"/>
      <c r="CU147" s="200"/>
      <c r="CV147" s="200"/>
      <c r="CW147" s="200"/>
      <c r="CX147" s="200"/>
      <c r="CY147" s="200"/>
      <c r="CZ147" s="200"/>
      <c r="DA147" s="200"/>
      <c r="DB147" s="200"/>
      <c r="DC147" s="200"/>
      <c r="DD147" s="200"/>
      <c r="DE147" s="200"/>
      <c r="DF147" s="200"/>
      <c r="DG147" s="200"/>
      <c r="DH147" s="200"/>
      <c r="DI147" s="200"/>
      <c r="DJ147" s="200"/>
      <c r="DK147" s="200"/>
      <c r="DL147" s="200"/>
      <c r="DM147" s="200"/>
      <c r="DN147" s="200"/>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200"/>
      <c r="EV147" s="200"/>
      <c r="EW147" s="200"/>
      <c r="EX147" s="200"/>
      <c r="EY147" s="200"/>
      <c r="EZ147" s="200"/>
      <c r="FA147" s="200"/>
      <c r="FB147" s="200"/>
      <c r="FC147" s="200"/>
      <c r="FD147" s="200"/>
      <c r="FE147" s="200"/>
      <c r="FF147" s="200"/>
      <c r="FG147" s="200"/>
      <c r="FH147" s="200"/>
      <c r="FI147" s="200"/>
      <c r="FJ147" s="200"/>
      <c r="FK147" s="200"/>
      <c r="FL147" s="200"/>
      <c r="FM147" s="200"/>
      <c r="FN147" s="200"/>
      <c r="FO147" s="200"/>
      <c r="FP147" s="200"/>
      <c r="FQ147" s="200"/>
      <c r="FR147" s="200"/>
      <c r="FS147" s="200"/>
      <c r="FT147" s="200"/>
      <c r="FU147" s="200"/>
      <c r="FV147" s="200"/>
      <c r="FW147" s="200"/>
      <c r="FX147" s="200"/>
      <c r="FY147" s="200"/>
      <c r="FZ147" s="200"/>
      <c r="GA147" s="200"/>
      <c r="GB147" s="200"/>
      <c r="GC147" s="200"/>
      <c r="GD147" s="200"/>
      <c r="GE147" s="200"/>
      <c r="GF147" s="200"/>
      <c r="GG147" s="200"/>
      <c r="GH147" s="200"/>
      <c r="GI147" s="200"/>
      <c r="GJ147" s="200"/>
      <c r="GK147" s="200"/>
      <c r="GL147" s="200"/>
      <c r="GM147" s="200"/>
      <c r="GN147" s="200"/>
      <c r="GO147" s="200"/>
      <c r="GP147" s="200"/>
      <c r="GQ147" s="200"/>
      <c r="GR147" s="200"/>
      <c r="GS147" s="200"/>
      <c r="GT147" s="200"/>
      <c r="GU147" s="200"/>
      <c r="GV147" s="200"/>
      <c r="GW147" s="200"/>
      <c r="GX147" s="200"/>
      <c r="GY147" s="200"/>
      <c r="GZ147" s="200"/>
      <c r="HA147" s="200"/>
      <c r="HB147" s="200"/>
      <c r="HC147" s="200"/>
      <c r="HD147" s="200"/>
      <c r="HE147" s="200"/>
      <c r="HF147" s="200"/>
      <c r="HG147" s="200"/>
      <c r="HH147" s="200"/>
      <c r="HI147" s="200"/>
      <c r="HJ147" s="200"/>
      <c r="HK147" s="200"/>
      <c r="HL147" s="200"/>
      <c r="HM147" s="200"/>
      <c r="HN147" s="200"/>
      <c r="HO147" s="200"/>
      <c r="HP147" s="200"/>
      <c r="HQ147" s="200"/>
      <c r="HR147" s="200"/>
      <c r="HS147" s="200"/>
      <c r="HT147" s="200"/>
      <c r="HU147" s="200"/>
    </row>
    <row r="148" spans="1:229" ht="12" customHeight="1"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199"/>
      <c r="AW148" s="199"/>
      <c r="AX148" s="199"/>
      <c r="AY148" s="199"/>
      <c r="AZ148" s="199"/>
      <c r="BA148" s="199"/>
      <c r="BB148" s="199"/>
      <c r="BC148" s="199"/>
      <c r="BD148" s="199"/>
      <c r="BE148" s="199"/>
      <c r="BF148" s="199"/>
      <c r="BG148" s="199"/>
      <c r="BH148" s="200"/>
      <c r="BI148" s="200"/>
      <c r="BJ148" s="200"/>
      <c r="BK148" s="200"/>
      <c r="BL148" s="200"/>
      <c r="BM148" s="200"/>
      <c r="BN148" s="200"/>
      <c r="BO148" s="200"/>
      <c r="BP148" s="200"/>
      <c r="BQ148" s="200"/>
      <c r="BR148" s="200"/>
      <c r="BS148" s="200"/>
      <c r="BT148" s="200"/>
      <c r="BU148" s="200"/>
      <c r="BV148" s="200"/>
      <c r="BW148" s="200"/>
      <c r="BX148" s="200"/>
      <c r="BY148" s="200"/>
      <c r="BZ148" s="200"/>
      <c r="CA148" s="200"/>
      <c r="CB148" s="200"/>
      <c r="CC148" s="200"/>
      <c r="CD148" s="200"/>
      <c r="CE148" s="200"/>
      <c r="CF148" s="200"/>
      <c r="CG148" s="200"/>
      <c r="CH148" s="200"/>
      <c r="CI148" s="200"/>
      <c r="CJ148" s="200"/>
      <c r="CK148" s="200"/>
      <c r="CL148" s="200"/>
      <c r="CM148" s="200"/>
      <c r="CN148" s="200"/>
      <c r="CO148" s="200"/>
      <c r="CP148" s="200"/>
      <c r="CQ148" s="200"/>
      <c r="CR148" s="200"/>
      <c r="CS148" s="200"/>
      <c r="CT148" s="200"/>
      <c r="CU148" s="200"/>
      <c r="CV148" s="200"/>
      <c r="CW148" s="200"/>
      <c r="CX148" s="200"/>
      <c r="CY148" s="200"/>
      <c r="CZ148" s="200"/>
      <c r="DA148" s="200"/>
      <c r="DB148" s="200"/>
      <c r="DC148" s="200"/>
      <c r="DD148" s="200"/>
      <c r="DE148" s="200"/>
      <c r="DF148" s="200"/>
      <c r="DG148" s="200"/>
      <c r="DH148" s="200"/>
      <c r="DI148" s="200"/>
      <c r="DJ148" s="200"/>
      <c r="DK148" s="200"/>
      <c r="DL148" s="200"/>
      <c r="DM148" s="200"/>
      <c r="DN148" s="200"/>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c r="EL148" s="200"/>
      <c r="EM148" s="200"/>
      <c r="EN148" s="200"/>
      <c r="EO148" s="200"/>
      <c r="EP148" s="200"/>
      <c r="EQ148" s="200"/>
      <c r="ER148" s="200"/>
      <c r="ES148" s="200"/>
      <c r="ET148" s="200"/>
      <c r="EU148" s="200"/>
      <c r="EV148" s="200"/>
      <c r="EW148" s="200"/>
      <c r="EX148" s="200"/>
      <c r="EY148" s="200"/>
      <c r="EZ148" s="200"/>
      <c r="FA148" s="200"/>
      <c r="FB148" s="200"/>
      <c r="FC148" s="200"/>
      <c r="FD148" s="200"/>
      <c r="FE148" s="200"/>
      <c r="FF148" s="200"/>
      <c r="FG148" s="200"/>
      <c r="FH148" s="200"/>
      <c r="FI148" s="200"/>
      <c r="FJ148" s="200"/>
      <c r="FK148" s="200"/>
      <c r="FL148" s="200"/>
      <c r="FM148" s="200"/>
      <c r="FN148" s="200"/>
      <c r="FO148" s="200"/>
      <c r="FP148" s="200"/>
      <c r="FQ148" s="200"/>
      <c r="FR148" s="200"/>
      <c r="FS148" s="200"/>
      <c r="FT148" s="200"/>
      <c r="FU148" s="200"/>
      <c r="FV148" s="200"/>
      <c r="FW148" s="200"/>
      <c r="FX148" s="200"/>
      <c r="FY148" s="200"/>
      <c r="FZ148" s="200"/>
      <c r="GA148" s="200"/>
      <c r="GB148" s="200"/>
      <c r="GC148" s="200"/>
      <c r="GD148" s="200"/>
      <c r="GE148" s="200"/>
      <c r="GF148" s="200"/>
      <c r="GG148" s="200"/>
      <c r="GH148" s="200"/>
      <c r="GI148" s="200"/>
      <c r="GJ148" s="200"/>
      <c r="GK148" s="200"/>
      <c r="GL148" s="200"/>
      <c r="GM148" s="200"/>
      <c r="GN148" s="200"/>
      <c r="GO148" s="200"/>
      <c r="GP148" s="200"/>
      <c r="GQ148" s="200"/>
      <c r="GR148" s="200"/>
      <c r="GS148" s="200"/>
      <c r="GT148" s="200"/>
      <c r="GU148" s="200"/>
      <c r="GV148" s="200"/>
      <c r="GW148" s="200"/>
      <c r="GX148" s="200"/>
      <c r="GY148" s="200"/>
      <c r="GZ148" s="200"/>
      <c r="HA148" s="200"/>
      <c r="HB148" s="200"/>
      <c r="HC148" s="200"/>
      <c r="HD148" s="200"/>
      <c r="HE148" s="200"/>
      <c r="HF148" s="200"/>
      <c r="HG148" s="200"/>
      <c r="HH148" s="200"/>
      <c r="HI148" s="200"/>
      <c r="HJ148" s="200"/>
      <c r="HK148" s="200"/>
      <c r="HL148" s="200"/>
      <c r="HM148" s="200"/>
      <c r="HN148" s="200"/>
      <c r="HO148" s="200"/>
      <c r="HP148" s="200"/>
      <c r="HQ148" s="200"/>
      <c r="HR148" s="200"/>
      <c r="HS148" s="200"/>
      <c r="HT148" s="200"/>
      <c r="HU148" s="200"/>
    </row>
    <row r="149" spans="1:229" ht="12" customHeight="1"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199"/>
      <c r="AW149" s="199"/>
      <c r="AX149" s="199"/>
      <c r="AY149" s="199"/>
      <c r="AZ149" s="199"/>
      <c r="BA149" s="199"/>
      <c r="BB149" s="199"/>
      <c r="BC149" s="199"/>
      <c r="BD149" s="199"/>
      <c r="BE149" s="199"/>
      <c r="BF149" s="199"/>
      <c r="BG149" s="199"/>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c r="CM149" s="200"/>
      <c r="CN149" s="200"/>
      <c r="CO149" s="200"/>
      <c r="CP149" s="200"/>
      <c r="CQ149" s="200"/>
      <c r="CR149" s="200"/>
      <c r="CS149" s="200"/>
      <c r="CT149" s="200"/>
      <c r="CU149" s="200"/>
      <c r="CV149" s="200"/>
      <c r="CW149" s="200"/>
      <c r="CX149" s="200"/>
      <c r="CY149" s="200"/>
      <c r="CZ149" s="200"/>
      <c r="DA149" s="200"/>
      <c r="DB149" s="200"/>
      <c r="DC149" s="200"/>
      <c r="DD149" s="200"/>
      <c r="DE149" s="200"/>
      <c r="DF149" s="200"/>
      <c r="DG149" s="200"/>
      <c r="DH149" s="200"/>
      <c r="DI149" s="200"/>
      <c r="DJ149" s="200"/>
      <c r="DK149" s="200"/>
      <c r="DL149" s="200"/>
      <c r="DM149" s="200"/>
      <c r="DN149" s="200"/>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00"/>
      <c r="GO149" s="200"/>
      <c r="GP149" s="200"/>
      <c r="GQ149" s="200"/>
      <c r="GR149" s="200"/>
      <c r="GS149" s="200"/>
      <c r="GT149" s="200"/>
      <c r="GU149" s="200"/>
      <c r="GV149" s="200"/>
      <c r="GW149" s="200"/>
      <c r="GX149" s="200"/>
      <c r="GY149" s="200"/>
      <c r="GZ149" s="200"/>
      <c r="HA149" s="200"/>
      <c r="HB149" s="200"/>
      <c r="HC149" s="200"/>
      <c r="HD149" s="200"/>
      <c r="HE149" s="200"/>
      <c r="HF149" s="200"/>
      <c r="HG149" s="200"/>
      <c r="HH149" s="200"/>
      <c r="HI149" s="200"/>
      <c r="HJ149" s="200"/>
      <c r="HK149" s="200"/>
      <c r="HL149" s="200"/>
      <c r="HM149" s="200"/>
      <c r="HN149" s="200"/>
      <c r="HO149" s="200"/>
      <c r="HP149" s="200"/>
      <c r="HQ149" s="200"/>
      <c r="HR149" s="200"/>
      <c r="HS149" s="200"/>
      <c r="HT149" s="200"/>
      <c r="HU149" s="200"/>
    </row>
    <row r="150" spans="1:229" ht="12" customHeight="1"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199"/>
      <c r="AW150" s="199"/>
      <c r="AX150" s="199"/>
      <c r="AY150" s="199"/>
      <c r="AZ150" s="199"/>
      <c r="BA150" s="199"/>
      <c r="BB150" s="199"/>
      <c r="BC150" s="199"/>
      <c r="BD150" s="199"/>
      <c r="BE150" s="199"/>
      <c r="BF150" s="199"/>
      <c r="BG150" s="199"/>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00"/>
      <c r="GO150" s="200"/>
      <c r="GP150" s="200"/>
      <c r="GQ150" s="200"/>
      <c r="GR150" s="200"/>
      <c r="GS150" s="200"/>
      <c r="GT150" s="200"/>
      <c r="GU150" s="200"/>
      <c r="GV150" s="200"/>
      <c r="GW150" s="200"/>
      <c r="GX150" s="200"/>
      <c r="GY150" s="200"/>
      <c r="GZ150" s="200"/>
      <c r="HA150" s="200"/>
      <c r="HB150" s="200"/>
      <c r="HC150" s="200"/>
      <c r="HD150" s="200"/>
      <c r="HE150" s="200"/>
      <c r="HF150" s="200"/>
      <c r="HG150" s="200"/>
      <c r="HH150" s="200"/>
      <c r="HI150" s="200"/>
      <c r="HJ150" s="200"/>
      <c r="HK150" s="200"/>
      <c r="HL150" s="200"/>
      <c r="HM150" s="200"/>
      <c r="HN150" s="200"/>
      <c r="HO150" s="200"/>
      <c r="HP150" s="200"/>
      <c r="HQ150" s="200"/>
      <c r="HR150" s="200"/>
      <c r="HS150" s="200"/>
      <c r="HT150" s="200"/>
      <c r="HU150" s="200"/>
    </row>
    <row r="151" spans="1:229" ht="12" customHeight="1"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199"/>
      <c r="AW151" s="199"/>
      <c r="AX151" s="199"/>
      <c r="AY151" s="199"/>
      <c r="AZ151" s="199"/>
      <c r="BA151" s="199"/>
      <c r="BB151" s="199"/>
      <c r="BC151" s="199"/>
      <c r="BD151" s="199"/>
      <c r="BE151" s="199"/>
      <c r="BF151" s="199"/>
      <c r="BG151" s="199"/>
      <c r="BH151" s="200"/>
      <c r="BI151" s="200"/>
      <c r="BJ151" s="200"/>
      <c r="BK151" s="200"/>
      <c r="BL151" s="200"/>
      <c r="BM151" s="200"/>
      <c r="BN151" s="200"/>
      <c r="BO151" s="200"/>
      <c r="BP151" s="200"/>
      <c r="BQ151" s="200"/>
      <c r="BR151" s="200"/>
      <c r="BS151" s="200"/>
      <c r="BT151" s="200"/>
      <c r="BU151" s="200"/>
      <c r="BV151" s="200"/>
      <c r="BW151" s="200"/>
      <c r="BX151" s="200"/>
      <c r="BY151" s="200"/>
      <c r="BZ151" s="200"/>
      <c r="CA151" s="200"/>
      <c r="CB151" s="200"/>
      <c r="CC151" s="200"/>
      <c r="CD151" s="200"/>
      <c r="CE151" s="200"/>
      <c r="CF151" s="200"/>
      <c r="CG151" s="200"/>
      <c r="CH151" s="200"/>
      <c r="CI151" s="200"/>
      <c r="CJ151" s="200"/>
      <c r="CK151" s="200"/>
      <c r="CL151" s="200"/>
      <c r="CM151" s="200"/>
      <c r="CN151" s="200"/>
      <c r="CO151" s="200"/>
      <c r="CP151" s="200"/>
      <c r="CQ151" s="200"/>
      <c r="CR151" s="200"/>
      <c r="CS151" s="200"/>
      <c r="CT151" s="200"/>
      <c r="CU151" s="200"/>
      <c r="CV151" s="200"/>
      <c r="CW151" s="200"/>
      <c r="CX151" s="200"/>
      <c r="CY151" s="200"/>
      <c r="CZ151" s="200"/>
      <c r="DA151" s="200"/>
      <c r="DB151" s="200"/>
      <c r="DC151" s="200"/>
      <c r="DD151" s="200"/>
      <c r="DE151" s="200"/>
      <c r="DF151" s="200"/>
      <c r="DG151" s="200"/>
      <c r="DH151" s="200"/>
      <c r="DI151" s="200"/>
      <c r="DJ151" s="200"/>
      <c r="DK151" s="200"/>
      <c r="DL151" s="200"/>
      <c r="DM151" s="200"/>
      <c r="DN151" s="200"/>
      <c r="DO151" s="200"/>
      <c r="DP151" s="200"/>
      <c r="DQ151" s="200"/>
      <c r="DR151" s="200"/>
      <c r="DS151" s="200"/>
      <c r="DT151" s="200"/>
      <c r="DU151" s="200"/>
      <c r="DV151" s="200"/>
      <c r="DW151" s="200"/>
      <c r="DX151" s="200"/>
      <c r="DY151" s="200"/>
      <c r="DZ151" s="200"/>
      <c r="EA151" s="200"/>
      <c r="EB151" s="200"/>
      <c r="EC151" s="200"/>
      <c r="ED151" s="200"/>
      <c r="EE151" s="200"/>
      <c r="EF151" s="200"/>
      <c r="EG151" s="200"/>
      <c r="EH151" s="200"/>
      <c r="EI151" s="200"/>
      <c r="EJ151" s="200"/>
      <c r="EK151" s="200"/>
      <c r="EL151" s="200"/>
      <c r="EM151" s="200"/>
      <c r="EN151" s="200"/>
      <c r="EO151" s="200"/>
      <c r="EP151" s="200"/>
      <c r="EQ151" s="200"/>
      <c r="ER151" s="200"/>
      <c r="ES151" s="200"/>
      <c r="ET151" s="200"/>
      <c r="EU151" s="200"/>
      <c r="EV151" s="200"/>
      <c r="EW151" s="200"/>
      <c r="EX151" s="200"/>
      <c r="EY151" s="200"/>
      <c r="EZ151" s="200"/>
      <c r="FA151" s="200"/>
      <c r="FB151" s="200"/>
      <c r="FC151" s="200"/>
      <c r="FD151" s="200"/>
      <c r="FE151" s="200"/>
      <c r="FF151" s="200"/>
      <c r="FG151" s="200"/>
      <c r="FH151" s="200"/>
      <c r="FI151" s="200"/>
      <c r="FJ151" s="200"/>
      <c r="FK151" s="200"/>
      <c r="FL151" s="200"/>
      <c r="FM151" s="200"/>
      <c r="FN151" s="200"/>
      <c r="FO151" s="200"/>
      <c r="FP151" s="200"/>
      <c r="FQ151" s="200"/>
      <c r="FR151" s="200"/>
      <c r="FS151" s="200"/>
      <c r="FT151" s="200"/>
      <c r="FU151" s="200"/>
      <c r="FV151" s="200"/>
      <c r="FW151" s="200"/>
      <c r="FX151" s="200"/>
      <c r="FY151" s="200"/>
      <c r="FZ151" s="200"/>
      <c r="GA151" s="200"/>
      <c r="GB151" s="200"/>
      <c r="GC151" s="200"/>
      <c r="GD151" s="200"/>
      <c r="GE151" s="200"/>
      <c r="GF151" s="200"/>
      <c r="GG151" s="200"/>
      <c r="GH151" s="200"/>
      <c r="GI151" s="200"/>
      <c r="GJ151" s="200"/>
      <c r="GK151" s="200"/>
      <c r="GL151" s="200"/>
      <c r="GM151" s="200"/>
      <c r="GN151" s="200"/>
      <c r="GO151" s="200"/>
      <c r="GP151" s="200"/>
      <c r="GQ151" s="200"/>
      <c r="GR151" s="200"/>
      <c r="GS151" s="200"/>
      <c r="GT151" s="200"/>
      <c r="GU151" s="200"/>
      <c r="GV151" s="200"/>
      <c r="GW151" s="200"/>
      <c r="GX151" s="200"/>
      <c r="GY151" s="200"/>
      <c r="GZ151" s="200"/>
      <c r="HA151" s="200"/>
      <c r="HB151" s="200"/>
      <c r="HC151" s="200"/>
      <c r="HD151" s="200"/>
      <c r="HE151" s="200"/>
      <c r="HF151" s="200"/>
      <c r="HG151" s="200"/>
      <c r="HH151" s="200"/>
      <c r="HI151" s="200"/>
      <c r="HJ151" s="200"/>
      <c r="HK151" s="200"/>
      <c r="HL151" s="200"/>
      <c r="HM151" s="200"/>
      <c r="HN151" s="200"/>
      <c r="HO151" s="200"/>
      <c r="HP151" s="200"/>
      <c r="HQ151" s="200"/>
      <c r="HR151" s="200"/>
      <c r="HS151" s="200"/>
      <c r="HT151" s="200"/>
      <c r="HU151" s="200"/>
    </row>
    <row r="152" spans="1:229" ht="12" customHeight="1"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199"/>
      <c r="AW152" s="199"/>
      <c r="AX152" s="199"/>
      <c r="AY152" s="199"/>
      <c r="AZ152" s="199"/>
      <c r="BA152" s="199"/>
      <c r="BB152" s="199"/>
      <c r="BC152" s="199"/>
      <c r="BD152" s="199"/>
      <c r="BE152" s="199"/>
      <c r="BF152" s="199"/>
      <c r="BG152" s="199"/>
      <c r="BH152" s="200"/>
      <c r="BI152" s="200"/>
      <c r="BJ152" s="200"/>
      <c r="BK152" s="200"/>
      <c r="BL152" s="200"/>
      <c r="BM152" s="200"/>
      <c r="BN152" s="200"/>
      <c r="BO152" s="200"/>
      <c r="BP152" s="200"/>
      <c r="BQ152" s="200"/>
      <c r="BR152" s="200"/>
      <c r="BS152" s="200"/>
      <c r="BT152" s="200"/>
      <c r="BU152" s="200"/>
      <c r="BV152" s="200"/>
      <c r="BW152" s="200"/>
      <c r="BX152" s="200"/>
      <c r="BY152" s="200"/>
      <c r="BZ152" s="200"/>
      <c r="CA152" s="200"/>
      <c r="CB152" s="200"/>
      <c r="CC152" s="200"/>
      <c r="CD152" s="200"/>
      <c r="CE152" s="200"/>
      <c r="CF152" s="200"/>
      <c r="CG152" s="200"/>
      <c r="CH152" s="200"/>
      <c r="CI152" s="200"/>
      <c r="CJ152" s="200"/>
      <c r="CK152" s="200"/>
      <c r="CL152" s="200"/>
      <c r="CM152" s="200"/>
      <c r="CN152" s="200"/>
      <c r="CO152" s="200"/>
      <c r="CP152" s="200"/>
      <c r="CQ152" s="200"/>
      <c r="CR152" s="200"/>
      <c r="CS152" s="200"/>
      <c r="CT152" s="200"/>
      <c r="CU152" s="200"/>
      <c r="CV152" s="200"/>
      <c r="CW152" s="200"/>
      <c r="CX152" s="200"/>
      <c r="CY152" s="200"/>
      <c r="CZ152" s="200"/>
      <c r="DA152" s="200"/>
      <c r="DB152" s="200"/>
      <c r="DC152" s="200"/>
      <c r="DD152" s="200"/>
      <c r="DE152" s="200"/>
      <c r="DF152" s="200"/>
      <c r="DG152" s="200"/>
      <c r="DH152" s="200"/>
      <c r="DI152" s="200"/>
      <c r="DJ152" s="200"/>
      <c r="DK152" s="200"/>
      <c r="DL152" s="200"/>
      <c r="DM152" s="200"/>
      <c r="DN152" s="200"/>
      <c r="DO152" s="200"/>
      <c r="DP152" s="200"/>
      <c r="DQ152" s="200"/>
      <c r="DR152" s="200"/>
      <c r="DS152" s="200"/>
      <c r="DT152" s="200"/>
      <c r="DU152" s="200"/>
      <c r="DV152" s="200"/>
      <c r="DW152" s="200"/>
      <c r="DX152" s="200"/>
      <c r="DY152" s="200"/>
      <c r="DZ152" s="200"/>
      <c r="EA152" s="200"/>
      <c r="EB152" s="200"/>
      <c r="EC152" s="200"/>
      <c r="ED152" s="200"/>
      <c r="EE152" s="200"/>
      <c r="EF152" s="200"/>
      <c r="EG152" s="200"/>
      <c r="EH152" s="200"/>
      <c r="EI152" s="200"/>
      <c r="EJ152" s="200"/>
      <c r="EK152" s="200"/>
      <c r="EL152" s="200"/>
      <c r="EM152" s="200"/>
      <c r="EN152" s="200"/>
      <c r="EO152" s="200"/>
      <c r="EP152" s="200"/>
      <c r="EQ152" s="200"/>
      <c r="ER152" s="200"/>
      <c r="ES152" s="200"/>
      <c r="ET152" s="200"/>
      <c r="EU152" s="200"/>
      <c r="EV152" s="200"/>
      <c r="EW152" s="200"/>
      <c r="EX152" s="200"/>
      <c r="EY152" s="200"/>
      <c r="EZ152" s="200"/>
      <c r="FA152" s="200"/>
      <c r="FB152" s="200"/>
      <c r="FC152" s="200"/>
      <c r="FD152" s="200"/>
      <c r="FE152" s="200"/>
      <c r="FF152" s="200"/>
      <c r="FG152" s="200"/>
      <c r="FH152" s="200"/>
      <c r="FI152" s="200"/>
      <c r="FJ152" s="200"/>
      <c r="FK152" s="200"/>
      <c r="FL152" s="200"/>
      <c r="FM152" s="200"/>
      <c r="FN152" s="200"/>
      <c r="FO152" s="200"/>
      <c r="FP152" s="200"/>
      <c r="FQ152" s="200"/>
      <c r="FR152" s="200"/>
      <c r="FS152" s="200"/>
      <c r="FT152" s="200"/>
      <c r="FU152" s="200"/>
      <c r="FV152" s="200"/>
      <c r="FW152" s="200"/>
      <c r="FX152" s="200"/>
      <c r="FY152" s="200"/>
      <c r="FZ152" s="200"/>
      <c r="GA152" s="200"/>
      <c r="GB152" s="200"/>
      <c r="GC152" s="200"/>
      <c r="GD152" s="200"/>
      <c r="GE152" s="200"/>
      <c r="GF152" s="200"/>
      <c r="GG152" s="200"/>
      <c r="GH152" s="200"/>
      <c r="GI152" s="200"/>
      <c r="GJ152" s="200"/>
      <c r="GK152" s="200"/>
      <c r="GL152" s="200"/>
      <c r="GM152" s="200"/>
      <c r="GN152" s="200"/>
      <c r="GO152" s="200"/>
      <c r="GP152" s="200"/>
      <c r="GQ152" s="200"/>
      <c r="GR152" s="200"/>
      <c r="GS152" s="200"/>
      <c r="GT152" s="200"/>
      <c r="GU152" s="200"/>
      <c r="GV152" s="200"/>
      <c r="GW152" s="200"/>
      <c r="GX152" s="200"/>
      <c r="GY152" s="200"/>
      <c r="GZ152" s="200"/>
      <c r="HA152" s="200"/>
      <c r="HB152" s="200"/>
      <c r="HC152" s="200"/>
      <c r="HD152" s="200"/>
      <c r="HE152" s="200"/>
      <c r="HF152" s="200"/>
      <c r="HG152" s="200"/>
      <c r="HH152" s="200"/>
      <c r="HI152" s="200"/>
      <c r="HJ152" s="200"/>
      <c r="HK152" s="200"/>
      <c r="HL152" s="200"/>
      <c r="HM152" s="200"/>
      <c r="HN152" s="200"/>
      <c r="HO152" s="200"/>
      <c r="HP152" s="200"/>
      <c r="HQ152" s="200"/>
      <c r="HR152" s="200"/>
      <c r="HS152" s="200"/>
      <c r="HT152" s="200"/>
      <c r="HU152" s="200"/>
    </row>
    <row r="153" spans="1:229" ht="12" customHeight="1"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199"/>
      <c r="AW153" s="199"/>
      <c r="AX153" s="199"/>
      <c r="AY153" s="199"/>
      <c r="AZ153" s="199"/>
      <c r="BA153" s="199"/>
      <c r="BB153" s="199"/>
      <c r="BC153" s="199"/>
      <c r="BD153" s="199"/>
      <c r="BE153" s="199"/>
      <c r="BF153" s="199"/>
      <c r="BG153" s="199"/>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c r="FL153" s="200"/>
      <c r="FM153" s="200"/>
      <c r="FN153" s="200"/>
      <c r="FO153" s="200"/>
      <c r="FP153" s="200"/>
      <c r="FQ153" s="200"/>
      <c r="FR153" s="200"/>
      <c r="FS153" s="200"/>
      <c r="FT153" s="200"/>
      <c r="FU153" s="200"/>
      <c r="FV153" s="200"/>
      <c r="FW153" s="200"/>
      <c r="FX153" s="200"/>
      <c r="FY153" s="200"/>
      <c r="FZ153" s="200"/>
      <c r="GA153" s="200"/>
      <c r="GB153" s="200"/>
      <c r="GC153" s="200"/>
      <c r="GD153" s="200"/>
      <c r="GE153" s="200"/>
      <c r="GF153" s="200"/>
      <c r="GG153" s="200"/>
      <c r="GH153" s="200"/>
      <c r="GI153" s="200"/>
      <c r="GJ153" s="200"/>
      <c r="GK153" s="200"/>
      <c r="GL153" s="200"/>
      <c r="GM153" s="200"/>
      <c r="GN153" s="200"/>
      <c r="GO153" s="200"/>
      <c r="GP153" s="200"/>
      <c r="GQ153" s="200"/>
      <c r="GR153" s="200"/>
      <c r="GS153" s="200"/>
      <c r="GT153" s="200"/>
      <c r="GU153" s="200"/>
      <c r="GV153" s="200"/>
      <c r="GW153" s="200"/>
      <c r="GX153" s="200"/>
      <c r="GY153" s="200"/>
      <c r="GZ153" s="200"/>
      <c r="HA153" s="200"/>
      <c r="HB153" s="200"/>
      <c r="HC153" s="200"/>
      <c r="HD153" s="200"/>
      <c r="HE153" s="200"/>
      <c r="HF153" s="200"/>
      <c r="HG153" s="200"/>
      <c r="HH153" s="200"/>
      <c r="HI153" s="200"/>
      <c r="HJ153" s="200"/>
      <c r="HK153" s="200"/>
      <c r="HL153" s="200"/>
      <c r="HM153" s="200"/>
      <c r="HN153" s="200"/>
      <c r="HO153" s="200"/>
      <c r="HP153" s="200"/>
      <c r="HQ153" s="200"/>
      <c r="HR153" s="200"/>
      <c r="HS153" s="200"/>
      <c r="HT153" s="200"/>
      <c r="HU153" s="200"/>
    </row>
    <row r="154" spans="1:229" ht="12" customHeight="1"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199"/>
      <c r="AW154" s="199"/>
      <c r="AX154" s="199"/>
      <c r="AY154" s="199"/>
      <c r="AZ154" s="199"/>
      <c r="BA154" s="199"/>
      <c r="BB154" s="199"/>
      <c r="BC154" s="199"/>
      <c r="BD154" s="199"/>
      <c r="BE154" s="199"/>
      <c r="BF154" s="199"/>
      <c r="BG154" s="199"/>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200"/>
      <c r="CC154" s="200"/>
      <c r="CD154" s="200"/>
      <c r="CE154" s="200"/>
      <c r="CF154" s="200"/>
      <c r="CG154" s="200"/>
      <c r="CH154" s="200"/>
      <c r="CI154" s="200"/>
      <c r="CJ154" s="200"/>
      <c r="CK154" s="200"/>
      <c r="CL154" s="200"/>
      <c r="CM154" s="200"/>
      <c r="CN154" s="200"/>
      <c r="CO154" s="200"/>
      <c r="CP154" s="200"/>
      <c r="CQ154" s="200"/>
      <c r="CR154" s="200"/>
      <c r="CS154" s="200"/>
      <c r="CT154" s="200"/>
      <c r="CU154" s="200"/>
      <c r="CV154" s="200"/>
      <c r="CW154" s="200"/>
      <c r="CX154" s="200"/>
      <c r="CY154" s="200"/>
      <c r="CZ154" s="200"/>
      <c r="DA154" s="200"/>
      <c r="DB154" s="200"/>
      <c r="DC154" s="200"/>
      <c r="DD154" s="200"/>
      <c r="DE154" s="200"/>
      <c r="DF154" s="200"/>
      <c r="DG154" s="200"/>
      <c r="DH154" s="200"/>
      <c r="DI154" s="200"/>
      <c r="DJ154" s="200"/>
      <c r="DK154" s="200"/>
      <c r="DL154" s="200"/>
      <c r="DM154" s="200"/>
      <c r="DN154" s="200"/>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200"/>
      <c r="EV154" s="200"/>
      <c r="EW154" s="200"/>
      <c r="EX154" s="200"/>
      <c r="EY154" s="200"/>
      <c r="EZ154" s="200"/>
      <c r="FA154" s="200"/>
      <c r="FB154" s="200"/>
      <c r="FC154" s="200"/>
      <c r="FD154" s="200"/>
      <c r="FE154" s="200"/>
      <c r="FF154" s="200"/>
      <c r="FG154" s="200"/>
      <c r="FH154" s="200"/>
      <c r="FI154" s="200"/>
      <c r="FJ154" s="200"/>
      <c r="FK154" s="200"/>
      <c r="FL154" s="200"/>
      <c r="FM154" s="200"/>
      <c r="FN154" s="200"/>
      <c r="FO154" s="200"/>
      <c r="FP154" s="200"/>
      <c r="FQ154" s="200"/>
      <c r="FR154" s="200"/>
      <c r="FS154" s="200"/>
      <c r="FT154" s="200"/>
      <c r="FU154" s="200"/>
      <c r="FV154" s="200"/>
      <c r="FW154" s="200"/>
      <c r="FX154" s="200"/>
      <c r="FY154" s="200"/>
      <c r="FZ154" s="200"/>
      <c r="GA154" s="200"/>
      <c r="GB154" s="200"/>
      <c r="GC154" s="200"/>
      <c r="GD154" s="200"/>
      <c r="GE154" s="200"/>
      <c r="GF154" s="200"/>
      <c r="GG154" s="200"/>
      <c r="GH154" s="200"/>
      <c r="GI154" s="200"/>
      <c r="GJ154" s="200"/>
      <c r="GK154" s="200"/>
      <c r="GL154" s="200"/>
      <c r="GM154" s="200"/>
      <c r="GN154" s="200"/>
      <c r="GO154" s="200"/>
      <c r="GP154" s="200"/>
      <c r="GQ154" s="200"/>
      <c r="GR154" s="200"/>
      <c r="GS154" s="200"/>
      <c r="GT154" s="200"/>
      <c r="GU154" s="200"/>
      <c r="GV154" s="200"/>
      <c r="GW154" s="200"/>
      <c r="GX154" s="200"/>
      <c r="GY154" s="200"/>
      <c r="GZ154" s="200"/>
      <c r="HA154" s="200"/>
      <c r="HB154" s="200"/>
      <c r="HC154" s="200"/>
      <c r="HD154" s="200"/>
      <c r="HE154" s="200"/>
      <c r="HF154" s="200"/>
      <c r="HG154" s="200"/>
      <c r="HH154" s="200"/>
      <c r="HI154" s="200"/>
      <c r="HJ154" s="200"/>
      <c r="HK154" s="200"/>
      <c r="HL154" s="200"/>
      <c r="HM154" s="200"/>
      <c r="HN154" s="200"/>
      <c r="HO154" s="200"/>
      <c r="HP154" s="200"/>
      <c r="HQ154" s="200"/>
      <c r="HR154" s="200"/>
      <c r="HS154" s="200"/>
      <c r="HT154" s="200"/>
      <c r="HU154" s="200"/>
    </row>
    <row r="155" spans="1:229" ht="12" customHeight="1"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199"/>
      <c r="AW155" s="199"/>
      <c r="AX155" s="199"/>
      <c r="AY155" s="199"/>
      <c r="AZ155" s="199"/>
      <c r="BA155" s="199"/>
      <c r="BB155" s="199"/>
      <c r="BC155" s="199"/>
      <c r="BD155" s="199"/>
      <c r="BE155" s="199"/>
      <c r="BF155" s="199"/>
      <c r="BG155" s="199"/>
      <c r="BH155" s="200"/>
      <c r="BI155" s="200"/>
      <c r="BJ155" s="200"/>
      <c r="BK155" s="200"/>
      <c r="BL155" s="200"/>
      <c r="BM155" s="200"/>
      <c r="BN155" s="200"/>
      <c r="BO155" s="200"/>
      <c r="BP155" s="200"/>
      <c r="BQ155" s="200"/>
      <c r="BR155" s="200"/>
      <c r="BS155" s="200"/>
      <c r="BT155" s="200"/>
      <c r="BU155" s="200"/>
      <c r="BV155" s="200"/>
      <c r="BW155" s="200"/>
      <c r="BX155" s="200"/>
      <c r="BY155" s="200"/>
      <c r="BZ155" s="200"/>
      <c r="CA155" s="200"/>
      <c r="CB155" s="200"/>
      <c r="CC155" s="200"/>
      <c r="CD155" s="200"/>
      <c r="CE155" s="200"/>
      <c r="CF155" s="200"/>
      <c r="CG155" s="200"/>
      <c r="CH155" s="200"/>
      <c r="CI155" s="200"/>
      <c r="CJ155" s="200"/>
      <c r="CK155" s="200"/>
      <c r="CL155" s="200"/>
      <c r="CM155" s="200"/>
      <c r="CN155" s="200"/>
      <c r="CO155" s="200"/>
      <c r="CP155" s="200"/>
      <c r="CQ155" s="200"/>
      <c r="CR155" s="200"/>
      <c r="CS155" s="200"/>
      <c r="CT155" s="200"/>
      <c r="CU155" s="200"/>
      <c r="CV155" s="200"/>
      <c r="CW155" s="200"/>
      <c r="CX155" s="200"/>
      <c r="CY155" s="200"/>
      <c r="CZ155" s="200"/>
      <c r="DA155" s="200"/>
      <c r="DB155" s="200"/>
      <c r="DC155" s="200"/>
      <c r="DD155" s="200"/>
      <c r="DE155" s="200"/>
      <c r="DF155" s="200"/>
      <c r="DG155" s="200"/>
      <c r="DH155" s="200"/>
      <c r="DI155" s="200"/>
      <c r="DJ155" s="200"/>
      <c r="DK155" s="200"/>
      <c r="DL155" s="200"/>
      <c r="DM155" s="200"/>
      <c r="DN155" s="200"/>
      <c r="DO155" s="200"/>
      <c r="DP155" s="200"/>
      <c r="DQ155" s="200"/>
      <c r="DR155" s="200"/>
      <c r="DS155" s="200"/>
      <c r="DT155" s="200"/>
      <c r="DU155" s="200"/>
      <c r="DV155" s="200"/>
      <c r="DW155" s="200"/>
      <c r="DX155" s="200"/>
      <c r="DY155" s="200"/>
      <c r="DZ155" s="200"/>
      <c r="EA155" s="200"/>
      <c r="EB155" s="200"/>
      <c r="EC155" s="200"/>
      <c r="ED155" s="200"/>
      <c r="EE155" s="200"/>
      <c r="EF155" s="200"/>
      <c r="EG155" s="200"/>
      <c r="EH155" s="200"/>
      <c r="EI155" s="200"/>
      <c r="EJ155" s="200"/>
      <c r="EK155" s="200"/>
      <c r="EL155" s="200"/>
      <c r="EM155" s="200"/>
      <c r="EN155" s="200"/>
      <c r="EO155" s="200"/>
      <c r="EP155" s="200"/>
      <c r="EQ155" s="200"/>
      <c r="ER155" s="200"/>
      <c r="ES155" s="200"/>
      <c r="ET155" s="200"/>
      <c r="EU155" s="200"/>
      <c r="EV155" s="200"/>
      <c r="EW155" s="200"/>
      <c r="EX155" s="200"/>
      <c r="EY155" s="200"/>
      <c r="EZ155" s="200"/>
      <c r="FA155" s="200"/>
      <c r="FB155" s="200"/>
      <c r="FC155" s="200"/>
      <c r="FD155" s="200"/>
      <c r="FE155" s="200"/>
      <c r="FF155" s="200"/>
      <c r="FG155" s="200"/>
      <c r="FH155" s="200"/>
      <c r="FI155" s="200"/>
      <c r="FJ155" s="200"/>
      <c r="FK155" s="200"/>
      <c r="FL155" s="200"/>
      <c r="FM155" s="200"/>
      <c r="FN155" s="200"/>
      <c r="FO155" s="200"/>
      <c r="FP155" s="200"/>
      <c r="FQ155" s="200"/>
      <c r="FR155" s="200"/>
      <c r="FS155" s="200"/>
      <c r="FT155" s="200"/>
      <c r="FU155" s="200"/>
      <c r="FV155" s="200"/>
      <c r="FW155" s="200"/>
      <c r="FX155" s="200"/>
      <c r="FY155" s="200"/>
      <c r="FZ155" s="200"/>
      <c r="GA155" s="200"/>
      <c r="GB155" s="200"/>
      <c r="GC155" s="200"/>
      <c r="GD155" s="200"/>
      <c r="GE155" s="200"/>
      <c r="GF155" s="200"/>
      <c r="GG155" s="200"/>
      <c r="GH155" s="200"/>
      <c r="GI155" s="200"/>
      <c r="GJ155" s="200"/>
      <c r="GK155" s="200"/>
      <c r="GL155" s="200"/>
      <c r="GM155" s="200"/>
      <c r="GN155" s="200"/>
      <c r="GO155" s="200"/>
      <c r="GP155" s="200"/>
      <c r="GQ155" s="200"/>
      <c r="GR155" s="200"/>
      <c r="GS155" s="200"/>
      <c r="GT155" s="200"/>
      <c r="GU155" s="200"/>
      <c r="GV155" s="200"/>
      <c r="GW155" s="200"/>
      <c r="GX155" s="200"/>
      <c r="GY155" s="200"/>
      <c r="GZ155" s="200"/>
      <c r="HA155" s="200"/>
      <c r="HB155" s="200"/>
      <c r="HC155" s="200"/>
      <c r="HD155" s="200"/>
      <c r="HE155" s="200"/>
      <c r="HF155" s="200"/>
      <c r="HG155" s="200"/>
      <c r="HH155" s="200"/>
      <c r="HI155" s="200"/>
      <c r="HJ155" s="200"/>
      <c r="HK155" s="200"/>
      <c r="HL155" s="200"/>
      <c r="HM155" s="200"/>
      <c r="HN155" s="200"/>
      <c r="HO155" s="200"/>
      <c r="HP155" s="200"/>
      <c r="HQ155" s="200"/>
      <c r="HR155" s="200"/>
      <c r="HS155" s="200"/>
      <c r="HT155" s="200"/>
      <c r="HU155" s="200"/>
    </row>
    <row r="156" spans="1:229" ht="12" customHeight="1"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199"/>
      <c r="AW156" s="199"/>
      <c r="AX156" s="199"/>
      <c r="AY156" s="199"/>
      <c r="AZ156" s="199"/>
      <c r="BA156" s="199"/>
      <c r="BB156" s="199"/>
      <c r="BC156" s="199"/>
      <c r="BD156" s="199"/>
      <c r="BE156" s="199"/>
      <c r="BF156" s="199"/>
      <c r="BG156" s="199"/>
      <c r="BH156" s="200"/>
      <c r="BI156" s="200"/>
      <c r="BJ156" s="200"/>
      <c r="BK156" s="200"/>
      <c r="BL156" s="200"/>
      <c r="BM156" s="200"/>
      <c r="BN156" s="200"/>
      <c r="BO156" s="200"/>
      <c r="BP156" s="200"/>
      <c r="BQ156" s="200"/>
      <c r="BR156" s="200"/>
      <c r="BS156" s="200"/>
      <c r="BT156" s="200"/>
      <c r="BU156" s="200"/>
      <c r="BV156" s="200"/>
      <c r="BW156" s="200"/>
      <c r="BX156" s="200"/>
      <c r="BY156" s="200"/>
      <c r="BZ156" s="200"/>
      <c r="CA156" s="200"/>
      <c r="CB156" s="200"/>
      <c r="CC156" s="200"/>
      <c r="CD156" s="200"/>
      <c r="CE156" s="200"/>
      <c r="CF156" s="200"/>
      <c r="CG156" s="200"/>
      <c r="CH156" s="200"/>
      <c r="CI156" s="200"/>
      <c r="CJ156" s="200"/>
      <c r="CK156" s="200"/>
      <c r="CL156" s="200"/>
      <c r="CM156" s="200"/>
      <c r="CN156" s="200"/>
      <c r="CO156" s="200"/>
      <c r="CP156" s="200"/>
      <c r="CQ156" s="200"/>
      <c r="CR156" s="200"/>
      <c r="CS156" s="200"/>
      <c r="CT156" s="200"/>
      <c r="CU156" s="200"/>
      <c r="CV156" s="200"/>
      <c r="CW156" s="200"/>
      <c r="CX156" s="200"/>
      <c r="CY156" s="200"/>
      <c r="CZ156" s="200"/>
      <c r="DA156" s="200"/>
      <c r="DB156" s="200"/>
      <c r="DC156" s="200"/>
      <c r="DD156" s="200"/>
      <c r="DE156" s="200"/>
      <c r="DF156" s="200"/>
      <c r="DG156" s="200"/>
      <c r="DH156" s="200"/>
      <c r="DI156" s="200"/>
      <c r="DJ156" s="200"/>
      <c r="DK156" s="200"/>
      <c r="DL156" s="200"/>
      <c r="DM156" s="200"/>
      <c r="DN156" s="200"/>
      <c r="DO156" s="200"/>
      <c r="DP156" s="200"/>
      <c r="DQ156" s="200"/>
      <c r="DR156" s="200"/>
      <c r="DS156" s="200"/>
      <c r="DT156" s="200"/>
      <c r="DU156" s="200"/>
      <c r="DV156" s="200"/>
      <c r="DW156" s="200"/>
      <c r="DX156" s="200"/>
      <c r="DY156" s="200"/>
      <c r="DZ156" s="200"/>
      <c r="EA156" s="200"/>
      <c r="EB156" s="200"/>
      <c r="EC156" s="200"/>
      <c r="ED156" s="200"/>
      <c r="EE156" s="200"/>
      <c r="EF156" s="200"/>
      <c r="EG156" s="200"/>
      <c r="EH156" s="200"/>
      <c r="EI156" s="200"/>
      <c r="EJ156" s="200"/>
      <c r="EK156" s="200"/>
      <c r="EL156" s="200"/>
      <c r="EM156" s="200"/>
      <c r="EN156" s="200"/>
      <c r="EO156" s="200"/>
      <c r="EP156" s="200"/>
      <c r="EQ156" s="200"/>
      <c r="ER156" s="200"/>
      <c r="ES156" s="200"/>
      <c r="ET156" s="200"/>
      <c r="EU156" s="200"/>
      <c r="EV156" s="200"/>
      <c r="EW156" s="200"/>
      <c r="EX156" s="200"/>
      <c r="EY156" s="200"/>
      <c r="EZ156" s="200"/>
      <c r="FA156" s="200"/>
      <c r="FB156" s="200"/>
      <c r="FC156" s="200"/>
      <c r="FD156" s="200"/>
      <c r="FE156" s="200"/>
      <c r="FF156" s="200"/>
      <c r="FG156" s="200"/>
      <c r="FH156" s="200"/>
      <c r="FI156" s="200"/>
      <c r="FJ156" s="200"/>
      <c r="FK156" s="200"/>
      <c r="FL156" s="200"/>
      <c r="FM156" s="200"/>
      <c r="FN156" s="200"/>
      <c r="FO156" s="200"/>
      <c r="FP156" s="200"/>
      <c r="FQ156" s="200"/>
      <c r="FR156" s="200"/>
      <c r="FS156" s="200"/>
      <c r="FT156" s="200"/>
      <c r="FU156" s="200"/>
      <c r="FV156" s="200"/>
      <c r="FW156" s="200"/>
      <c r="FX156" s="200"/>
      <c r="FY156" s="200"/>
      <c r="FZ156" s="200"/>
      <c r="GA156" s="200"/>
      <c r="GB156" s="200"/>
      <c r="GC156" s="200"/>
      <c r="GD156" s="200"/>
      <c r="GE156" s="200"/>
      <c r="GF156" s="200"/>
      <c r="GG156" s="200"/>
      <c r="GH156" s="200"/>
      <c r="GI156" s="200"/>
      <c r="GJ156" s="200"/>
      <c r="GK156" s="200"/>
      <c r="GL156" s="200"/>
      <c r="GM156" s="200"/>
      <c r="GN156" s="200"/>
      <c r="GO156" s="200"/>
      <c r="GP156" s="200"/>
      <c r="GQ156" s="200"/>
      <c r="GR156" s="200"/>
      <c r="GS156" s="200"/>
      <c r="GT156" s="200"/>
      <c r="GU156" s="200"/>
      <c r="GV156" s="200"/>
      <c r="GW156" s="200"/>
      <c r="GX156" s="200"/>
      <c r="GY156" s="200"/>
      <c r="GZ156" s="200"/>
      <c r="HA156" s="200"/>
      <c r="HB156" s="200"/>
      <c r="HC156" s="200"/>
      <c r="HD156" s="200"/>
      <c r="HE156" s="200"/>
      <c r="HF156" s="200"/>
      <c r="HG156" s="200"/>
      <c r="HH156" s="200"/>
      <c r="HI156" s="200"/>
      <c r="HJ156" s="200"/>
      <c r="HK156" s="200"/>
      <c r="HL156" s="200"/>
      <c r="HM156" s="200"/>
      <c r="HN156" s="200"/>
      <c r="HO156" s="200"/>
      <c r="HP156" s="200"/>
      <c r="HQ156" s="200"/>
      <c r="HR156" s="200"/>
      <c r="HS156" s="200"/>
      <c r="HT156" s="200"/>
      <c r="HU156" s="200"/>
    </row>
    <row r="157" spans="1:229" ht="12" customHeight="1"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199"/>
      <c r="AW157" s="199"/>
      <c r="AX157" s="199"/>
      <c r="AY157" s="199"/>
      <c r="AZ157" s="199"/>
      <c r="BA157" s="199"/>
      <c r="BB157" s="199"/>
      <c r="BC157" s="199"/>
      <c r="BD157" s="199"/>
      <c r="BE157" s="199"/>
      <c r="BF157" s="199"/>
      <c r="BG157" s="199"/>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row>
    <row r="158" spans="1:229" ht="12" customHeight="1"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199"/>
      <c r="AW158" s="199"/>
      <c r="AX158" s="199"/>
      <c r="AY158" s="199"/>
      <c r="AZ158" s="199"/>
      <c r="BA158" s="199"/>
      <c r="BB158" s="199"/>
      <c r="BC158" s="199"/>
      <c r="BD158" s="199"/>
      <c r="BE158" s="199"/>
      <c r="BF158" s="199"/>
      <c r="BG158" s="199"/>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row>
    <row r="159" spans="1:229" ht="12" customHeight="1"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199"/>
      <c r="AW159" s="199"/>
      <c r="AX159" s="199"/>
      <c r="AY159" s="199"/>
      <c r="AZ159" s="199"/>
      <c r="BA159" s="199"/>
      <c r="BB159" s="199"/>
      <c r="BC159" s="199"/>
      <c r="BD159" s="199"/>
      <c r="BE159" s="199"/>
      <c r="BF159" s="199"/>
      <c r="BG159" s="199"/>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row>
    <row r="160" spans="1:229" ht="12" customHeight="1"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199"/>
      <c r="AW160" s="199"/>
      <c r="AX160" s="199"/>
      <c r="AY160" s="199"/>
      <c r="AZ160" s="199"/>
      <c r="BA160" s="199"/>
      <c r="BB160" s="199"/>
      <c r="BC160" s="199"/>
      <c r="BD160" s="199"/>
      <c r="BE160" s="199"/>
      <c r="BF160" s="199"/>
      <c r="BG160" s="199"/>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row>
    <row r="161" spans="1:229" ht="12" customHeight="1"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199"/>
      <c r="AW161" s="199"/>
      <c r="AX161" s="199"/>
      <c r="AY161" s="199"/>
      <c r="AZ161" s="199"/>
      <c r="BA161" s="199"/>
      <c r="BB161" s="199"/>
      <c r="BC161" s="199"/>
      <c r="BD161" s="199"/>
      <c r="BE161" s="199"/>
      <c r="BF161" s="199"/>
      <c r="BG161" s="199"/>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row>
    <row r="162" spans="1:229" ht="12" customHeight="1"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199"/>
      <c r="AW162" s="199"/>
      <c r="AX162" s="199"/>
      <c r="AY162" s="199"/>
      <c r="AZ162" s="199"/>
      <c r="BA162" s="199"/>
      <c r="BB162" s="199"/>
      <c r="BC162" s="199"/>
      <c r="BD162" s="199"/>
      <c r="BE162" s="199"/>
      <c r="BF162" s="199"/>
      <c r="BG162" s="199"/>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row>
    <row r="163" spans="1:229" ht="12" customHeight="1"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199"/>
      <c r="AW163" s="199"/>
      <c r="AX163" s="199"/>
      <c r="AY163" s="199"/>
      <c r="AZ163" s="199"/>
      <c r="BA163" s="199"/>
      <c r="BB163" s="199"/>
      <c r="BC163" s="199"/>
      <c r="BD163" s="199"/>
      <c r="BE163" s="199"/>
      <c r="BF163" s="199"/>
      <c r="BG163" s="199"/>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00"/>
      <c r="GO163" s="200"/>
      <c r="GP163" s="200"/>
      <c r="GQ163" s="200"/>
      <c r="GR163" s="200"/>
      <c r="GS163" s="200"/>
      <c r="GT163" s="200"/>
      <c r="GU163" s="200"/>
      <c r="GV163" s="200"/>
      <c r="GW163" s="200"/>
      <c r="GX163" s="200"/>
      <c r="GY163" s="200"/>
      <c r="GZ163" s="200"/>
      <c r="HA163" s="200"/>
      <c r="HB163" s="200"/>
      <c r="HC163" s="200"/>
      <c r="HD163" s="200"/>
      <c r="HE163" s="200"/>
      <c r="HF163" s="200"/>
      <c r="HG163" s="200"/>
      <c r="HH163" s="200"/>
      <c r="HI163" s="200"/>
      <c r="HJ163" s="200"/>
      <c r="HK163" s="200"/>
      <c r="HL163" s="200"/>
      <c r="HM163" s="200"/>
      <c r="HN163" s="200"/>
      <c r="HO163" s="200"/>
      <c r="HP163" s="200"/>
      <c r="HQ163" s="200"/>
      <c r="HR163" s="200"/>
      <c r="HS163" s="200"/>
      <c r="HT163" s="200"/>
      <c r="HU163" s="200"/>
    </row>
    <row r="164" spans="1:229" ht="12" customHeight="1"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199"/>
      <c r="AW164" s="199"/>
      <c r="AX164" s="199"/>
      <c r="AY164" s="199"/>
      <c r="AZ164" s="199"/>
      <c r="BA164" s="199"/>
      <c r="BB164" s="199"/>
      <c r="BC164" s="199"/>
      <c r="BD164" s="199"/>
      <c r="BE164" s="199"/>
      <c r="BF164" s="199"/>
      <c r="BG164" s="199"/>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c r="CM164" s="200"/>
      <c r="CN164" s="200"/>
      <c r="CO164" s="200"/>
      <c r="CP164" s="200"/>
      <c r="CQ164" s="200"/>
      <c r="CR164" s="200"/>
      <c r="CS164" s="200"/>
      <c r="CT164" s="200"/>
      <c r="CU164" s="200"/>
      <c r="CV164" s="200"/>
      <c r="CW164" s="200"/>
      <c r="CX164" s="200"/>
      <c r="CY164" s="200"/>
      <c r="CZ164" s="200"/>
      <c r="DA164" s="200"/>
      <c r="DB164" s="200"/>
      <c r="DC164" s="200"/>
      <c r="DD164" s="200"/>
      <c r="DE164" s="200"/>
      <c r="DF164" s="200"/>
      <c r="DG164" s="200"/>
      <c r="DH164" s="200"/>
      <c r="DI164" s="200"/>
      <c r="DJ164" s="200"/>
      <c r="DK164" s="200"/>
      <c r="DL164" s="200"/>
      <c r="DM164" s="200"/>
      <c r="DN164" s="200"/>
      <c r="DO164" s="200"/>
      <c r="DP164" s="200"/>
      <c r="DQ164" s="200"/>
      <c r="DR164" s="200"/>
      <c r="DS164" s="200"/>
      <c r="DT164" s="200"/>
      <c r="DU164" s="200"/>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0"/>
      <c r="GM164" s="200"/>
      <c r="GN164" s="200"/>
      <c r="GO164" s="200"/>
      <c r="GP164" s="200"/>
      <c r="GQ164" s="200"/>
      <c r="GR164" s="200"/>
      <c r="GS164" s="200"/>
      <c r="GT164" s="200"/>
      <c r="GU164" s="200"/>
      <c r="GV164" s="200"/>
      <c r="GW164" s="200"/>
      <c r="GX164" s="200"/>
      <c r="GY164" s="200"/>
      <c r="GZ164" s="200"/>
      <c r="HA164" s="200"/>
      <c r="HB164" s="200"/>
      <c r="HC164" s="200"/>
      <c r="HD164" s="200"/>
      <c r="HE164" s="200"/>
      <c r="HF164" s="200"/>
      <c r="HG164" s="200"/>
      <c r="HH164" s="200"/>
      <c r="HI164" s="200"/>
      <c r="HJ164" s="200"/>
      <c r="HK164" s="200"/>
      <c r="HL164" s="200"/>
      <c r="HM164" s="200"/>
      <c r="HN164" s="200"/>
      <c r="HO164" s="200"/>
      <c r="HP164" s="200"/>
      <c r="HQ164" s="200"/>
      <c r="HR164" s="200"/>
      <c r="HS164" s="200"/>
      <c r="HT164" s="200"/>
      <c r="HU164" s="200"/>
    </row>
    <row r="165" spans="1:229" ht="12" customHeight="1"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199"/>
      <c r="AW165" s="199"/>
      <c r="AX165" s="199"/>
      <c r="AY165" s="199"/>
      <c r="AZ165" s="199"/>
      <c r="BA165" s="199"/>
      <c r="BB165" s="199"/>
      <c r="BC165" s="199"/>
      <c r="BD165" s="199"/>
      <c r="BE165" s="199"/>
      <c r="BF165" s="199"/>
      <c r="BG165" s="199"/>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200"/>
      <c r="CF165" s="200"/>
      <c r="CG165" s="200"/>
      <c r="CH165" s="200"/>
      <c r="CI165" s="200"/>
      <c r="CJ165" s="200"/>
      <c r="CK165" s="200"/>
      <c r="CL165" s="200"/>
      <c r="CM165" s="200"/>
      <c r="CN165" s="200"/>
      <c r="CO165" s="200"/>
      <c r="CP165" s="200"/>
      <c r="CQ165" s="200"/>
      <c r="CR165" s="200"/>
      <c r="CS165" s="200"/>
      <c r="CT165" s="200"/>
      <c r="CU165" s="200"/>
      <c r="CV165" s="200"/>
      <c r="CW165" s="200"/>
      <c r="CX165" s="200"/>
      <c r="CY165" s="200"/>
      <c r="CZ165" s="200"/>
      <c r="DA165" s="200"/>
      <c r="DB165" s="200"/>
      <c r="DC165" s="200"/>
      <c r="DD165" s="200"/>
      <c r="DE165" s="200"/>
      <c r="DF165" s="200"/>
      <c r="DG165" s="200"/>
      <c r="DH165" s="200"/>
      <c r="DI165" s="200"/>
      <c r="DJ165" s="200"/>
      <c r="DK165" s="200"/>
      <c r="DL165" s="200"/>
      <c r="DM165" s="200"/>
      <c r="DN165" s="200"/>
      <c r="DO165" s="200"/>
      <c r="DP165" s="200"/>
      <c r="DQ165" s="200"/>
      <c r="DR165" s="200"/>
      <c r="DS165" s="200"/>
      <c r="DT165" s="200"/>
      <c r="DU165" s="200"/>
      <c r="DV165" s="200"/>
      <c r="DW165" s="200"/>
      <c r="DX165" s="200"/>
      <c r="DY165" s="200"/>
      <c r="DZ165" s="200"/>
      <c r="EA165" s="200"/>
      <c r="EB165" s="200"/>
      <c r="EC165" s="200"/>
      <c r="ED165" s="200"/>
      <c r="EE165" s="200"/>
      <c r="EF165" s="200"/>
      <c r="EG165" s="200"/>
      <c r="EH165" s="200"/>
      <c r="EI165" s="200"/>
      <c r="EJ165" s="200"/>
      <c r="EK165" s="200"/>
      <c r="EL165" s="200"/>
      <c r="EM165" s="200"/>
      <c r="EN165" s="200"/>
      <c r="EO165" s="200"/>
      <c r="EP165" s="200"/>
      <c r="EQ165" s="200"/>
      <c r="ER165" s="200"/>
      <c r="ES165" s="200"/>
      <c r="ET165" s="200"/>
      <c r="EU165" s="200"/>
      <c r="EV165" s="200"/>
      <c r="EW165" s="200"/>
      <c r="EX165" s="200"/>
      <c r="EY165" s="200"/>
      <c r="EZ165" s="200"/>
      <c r="FA165" s="200"/>
      <c r="FB165" s="200"/>
      <c r="FC165" s="200"/>
      <c r="FD165" s="200"/>
      <c r="FE165" s="200"/>
      <c r="FF165" s="200"/>
      <c r="FG165" s="200"/>
      <c r="FH165" s="200"/>
      <c r="FI165" s="200"/>
      <c r="FJ165" s="200"/>
      <c r="FK165" s="200"/>
      <c r="FL165" s="200"/>
      <c r="FM165" s="200"/>
      <c r="FN165" s="200"/>
      <c r="FO165" s="200"/>
      <c r="FP165" s="200"/>
      <c r="FQ165" s="200"/>
      <c r="FR165" s="200"/>
      <c r="FS165" s="200"/>
      <c r="FT165" s="200"/>
      <c r="FU165" s="200"/>
      <c r="FV165" s="200"/>
      <c r="FW165" s="200"/>
      <c r="FX165" s="200"/>
      <c r="FY165" s="200"/>
      <c r="FZ165" s="200"/>
      <c r="GA165" s="200"/>
      <c r="GB165" s="200"/>
      <c r="GC165" s="200"/>
      <c r="GD165" s="200"/>
      <c r="GE165" s="200"/>
      <c r="GF165" s="200"/>
      <c r="GG165" s="200"/>
      <c r="GH165" s="200"/>
      <c r="GI165" s="200"/>
      <c r="GJ165" s="200"/>
      <c r="GK165" s="200"/>
      <c r="GL165" s="200"/>
      <c r="GM165" s="200"/>
      <c r="GN165" s="200"/>
      <c r="GO165" s="200"/>
      <c r="GP165" s="200"/>
      <c r="GQ165" s="200"/>
      <c r="GR165" s="200"/>
      <c r="GS165" s="200"/>
      <c r="GT165" s="200"/>
      <c r="GU165" s="200"/>
      <c r="GV165" s="200"/>
      <c r="GW165" s="200"/>
      <c r="GX165" s="200"/>
      <c r="GY165" s="200"/>
      <c r="GZ165" s="200"/>
      <c r="HA165" s="200"/>
      <c r="HB165" s="200"/>
      <c r="HC165" s="200"/>
      <c r="HD165" s="200"/>
      <c r="HE165" s="200"/>
      <c r="HF165" s="200"/>
      <c r="HG165" s="200"/>
      <c r="HH165" s="200"/>
      <c r="HI165" s="200"/>
      <c r="HJ165" s="200"/>
      <c r="HK165" s="200"/>
      <c r="HL165" s="200"/>
      <c r="HM165" s="200"/>
      <c r="HN165" s="200"/>
      <c r="HO165" s="200"/>
      <c r="HP165" s="200"/>
      <c r="HQ165" s="200"/>
      <c r="HR165" s="200"/>
      <c r="HS165" s="200"/>
      <c r="HT165" s="200"/>
      <c r="HU165" s="200"/>
    </row>
    <row r="166" spans="1:229" ht="12" customHeight="1"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199"/>
      <c r="AW166" s="199"/>
      <c r="AX166" s="199"/>
      <c r="AY166" s="199"/>
      <c r="AZ166" s="199"/>
      <c r="BA166" s="199"/>
      <c r="BB166" s="199"/>
      <c r="BC166" s="199"/>
      <c r="BD166" s="199"/>
      <c r="BE166" s="199"/>
      <c r="BF166" s="199"/>
      <c r="BG166" s="199"/>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0"/>
      <c r="CC166" s="200"/>
      <c r="CD166" s="200"/>
      <c r="CE166" s="200"/>
      <c r="CF166" s="200"/>
      <c r="CG166" s="200"/>
      <c r="CH166" s="200"/>
      <c r="CI166" s="200"/>
      <c r="CJ166" s="200"/>
      <c r="CK166" s="200"/>
      <c r="CL166" s="200"/>
      <c r="CM166" s="200"/>
      <c r="CN166" s="200"/>
      <c r="CO166" s="200"/>
      <c r="CP166" s="200"/>
      <c r="CQ166" s="200"/>
      <c r="CR166" s="200"/>
      <c r="CS166" s="200"/>
      <c r="CT166" s="200"/>
      <c r="CU166" s="200"/>
      <c r="CV166" s="200"/>
      <c r="CW166" s="200"/>
      <c r="CX166" s="200"/>
      <c r="CY166" s="200"/>
      <c r="CZ166" s="200"/>
      <c r="DA166" s="200"/>
      <c r="DB166" s="200"/>
      <c r="DC166" s="200"/>
      <c r="DD166" s="200"/>
      <c r="DE166" s="200"/>
      <c r="DF166" s="200"/>
      <c r="DG166" s="200"/>
      <c r="DH166" s="200"/>
      <c r="DI166" s="200"/>
      <c r="DJ166" s="200"/>
      <c r="DK166" s="200"/>
      <c r="DL166" s="200"/>
      <c r="DM166" s="200"/>
      <c r="DN166" s="200"/>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200"/>
      <c r="EV166" s="200"/>
      <c r="EW166" s="200"/>
      <c r="EX166" s="200"/>
      <c r="EY166" s="200"/>
      <c r="EZ166" s="200"/>
      <c r="FA166" s="200"/>
      <c r="FB166" s="200"/>
      <c r="FC166" s="200"/>
      <c r="FD166" s="200"/>
      <c r="FE166" s="200"/>
      <c r="FF166" s="200"/>
      <c r="FG166" s="200"/>
      <c r="FH166" s="200"/>
      <c r="FI166" s="200"/>
      <c r="FJ166" s="200"/>
      <c r="FK166" s="200"/>
      <c r="FL166" s="200"/>
      <c r="FM166" s="200"/>
      <c r="FN166" s="200"/>
      <c r="FO166" s="200"/>
      <c r="FP166" s="200"/>
      <c r="FQ166" s="200"/>
      <c r="FR166" s="200"/>
      <c r="FS166" s="200"/>
      <c r="FT166" s="200"/>
      <c r="FU166" s="200"/>
      <c r="FV166" s="200"/>
      <c r="FW166" s="200"/>
      <c r="FX166" s="200"/>
      <c r="FY166" s="200"/>
      <c r="FZ166" s="200"/>
      <c r="GA166" s="200"/>
      <c r="GB166" s="200"/>
      <c r="GC166" s="200"/>
      <c r="GD166" s="200"/>
      <c r="GE166" s="200"/>
      <c r="GF166" s="200"/>
      <c r="GG166" s="200"/>
      <c r="GH166" s="200"/>
      <c r="GI166" s="200"/>
      <c r="GJ166" s="200"/>
      <c r="GK166" s="200"/>
      <c r="GL166" s="200"/>
      <c r="GM166" s="200"/>
      <c r="GN166" s="200"/>
      <c r="GO166" s="200"/>
      <c r="GP166" s="200"/>
      <c r="GQ166" s="200"/>
      <c r="GR166" s="200"/>
      <c r="GS166" s="200"/>
      <c r="GT166" s="200"/>
      <c r="GU166" s="200"/>
      <c r="GV166" s="200"/>
      <c r="GW166" s="200"/>
      <c r="GX166" s="200"/>
      <c r="GY166" s="200"/>
      <c r="GZ166" s="200"/>
      <c r="HA166" s="200"/>
      <c r="HB166" s="200"/>
      <c r="HC166" s="200"/>
      <c r="HD166" s="200"/>
      <c r="HE166" s="200"/>
      <c r="HF166" s="200"/>
      <c r="HG166" s="200"/>
      <c r="HH166" s="200"/>
      <c r="HI166" s="200"/>
      <c r="HJ166" s="200"/>
      <c r="HK166" s="200"/>
      <c r="HL166" s="200"/>
      <c r="HM166" s="200"/>
      <c r="HN166" s="200"/>
      <c r="HO166" s="200"/>
      <c r="HP166" s="200"/>
      <c r="HQ166" s="200"/>
      <c r="HR166" s="200"/>
      <c r="HS166" s="200"/>
      <c r="HT166" s="200"/>
      <c r="HU166" s="200"/>
    </row>
    <row r="167" spans="1:229" ht="12" customHeight="1"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199"/>
      <c r="AW167" s="199"/>
      <c r="AX167" s="199"/>
      <c r="AY167" s="199"/>
      <c r="AZ167" s="199"/>
      <c r="BA167" s="199"/>
      <c r="BB167" s="199"/>
      <c r="BC167" s="199"/>
      <c r="BD167" s="199"/>
      <c r="BE167" s="199"/>
      <c r="BF167" s="199"/>
      <c r="BG167" s="199"/>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row>
    <row r="168" spans="1:229" ht="12" customHeight="1"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199"/>
      <c r="AW168" s="199"/>
      <c r="AX168" s="199"/>
      <c r="AY168" s="199"/>
      <c r="AZ168" s="199"/>
      <c r="BA168" s="199"/>
      <c r="BB168" s="199"/>
      <c r="BC168" s="199"/>
      <c r="BD168" s="199"/>
      <c r="BE168" s="199"/>
      <c r="BF168" s="199"/>
      <c r="BG168" s="199"/>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c r="CM168" s="200"/>
      <c r="CN168" s="200"/>
      <c r="CO168" s="200"/>
      <c r="CP168" s="200"/>
      <c r="CQ168" s="200"/>
      <c r="CR168" s="200"/>
      <c r="CS168" s="200"/>
      <c r="CT168" s="200"/>
      <c r="CU168" s="200"/>
      <c r="CV168" s="200"/>
      <c r="CW168" s="200"/>
      <c r="CX168" s="200"/>
      <c r="CY168" s="200"/>
      <c r="CZ168" s="200"/>
      <c r="DA168" s="200"/>
      <c r="DB168" s="200"/>
      <c r="DC168" s="200"/>
      <c r="DD168" s="200"/>
      <c r="DE168" s="200"/>
      <c r="DF168" s="200"/>
      <c r="DG168" s="200"/>
      <c r="DH168" s="200"/>
      <c r="DI168" s="200"/>
      <c r="DJ168" s="200"/>
      <c r="DK168" s="200"/>
      <c r="DL168" s="200"/>
      <c r="DM168" s="200"/>
      <c r="DN168" s="200"/>
      <c r="DO168" s="200"/>
      <c r="DP168" s="200"/>
      <c r="DQ168" s="200"/>
      <c r="DR168" s="200"/>
      <c r="DS168" s="200"/>
      <c r="DT168" s="200"/>
      <c r="DU168" s="200"/>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00"/>
      <c r="GO168" s="200"/>
      <c r="GP168" s="200"/>
      <c r="GQ168" s="200"/>
      <c r="GR168" s="200"/>
      <c r="GS168" s="200"/>
      <c r="GT168" s="200"/>
      <c r="GU168" s="200"/>
      <c r="GV168" s="200"/>
      <c r="GW168" s="200"/>
      <c r="GX168" s="200"/>
      <c r="GY168" s="200"/>
      <c r="GZ168" s="200"/>
      <c r="HA168" s="200"/>
      <c r="HB168" s="200"/>
      <c r="HC168" s="200"/>
      <c r="HD168" s="200"/>
      <c r="HE168" s="200"/>
      <c r="HF168" s="200"/>
      <c r="HG168" s="200"/>
      <c r="HH168" s="200"/>
      <c r="HI168" s="200"/>
      <c r="HJ168" s="200"/>
      <c r="HK168" s="200"/>
      <c r="HL168" s="200"/>
      <c r="HM168" s="200"/>
      <c r="HN168" s="200"/>
      <c r="HO168" s="200"/>
      <c r="HP168" s="200"/>
      <c r="HQ168" s="200"/>
      <c r="HR168" s="200"/>
      <c r="HS168" s="200"/>
      <c r="HT168" s="200"/>
      <c r="HU168" s="200"/>
    </row>
    <row r="169" spans="1:229" ht="12" customHeight="1"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199"/>
      <c r="AW169" s="199"/>
      <c r="AX169" s="199"/>
      <c r="AY169" s="199"/>
      <c r="AZ169" s="199"/>
      <c r="BA169" s="199"/>
      <c r="BB169" s="199"/>
      <c r="BC169" s="199"/>
      <c r="BD169" s="199"/>
      <c r="BE169" s="199"/>
      <c r="BF169" s="199"/>
      <c r="BG169" s="199"/>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c r="CM169" s="200"/>
      <c r="CN169" s="200"/>
      <c r="CO169" s="200"/>
      <c r="CP169" s="200"/>
      <c r="CQ169" s="200"/>
      <c r="CR169" s="200"/>
      <c r="CS169" s="200"/>
      <c r="CT169" s="200"/>
      <c r="CU169" s="200"/>
      <c r="CV169" s="200"/>
      <c r="CW169" s="200"/>
      <c r="CX169" s="200"/>
      <c r="CY169" s="200"/>
      <c r="CZ169" s="200"/>
      <c r="DA169" s="200"/>
      <c r="DB169" s="200"/>
      <c r="DC169" s="200"/>
      <c r="DD169" s="200"/>
      <c r="DE169" s="200"/>
      <c r="DF169" s="200"/>
      <c r="DG169" s="200"/>
      <c r="DH169" s="200"/>
      <c r="DI169" s="200"/>
      <c r="DJ169" s="200"/>
      <c r="DK169" s="200"/>
      <c r="DL169" s="200"/>
      <c r="DM169" s="200"/>
      <c r="DN169" s="200"/>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00"/>
      <c r="GQ169" s="200"/>
      <c r="GR169" s="200"/>
      <c r="GS169" s="200"/>
      <c r="GT169" s="200"/>
      <c r="GU169" s="200"/>
      <c r="GV169" s="200"/>
      <c r="GW169" s="200"/>
      <c r="GX169" s="200"/>
      <c r="GY169" s="200"/>
      <c r="GZ169" s="200"/>
      <c r="HA169" s="200"/>
      <c r="HB169" s="200"/>
      <c r="HC169" s="200"/>
      <c r="HD169" s="200"/>
      <c r="HE169" s="200"/>
      <c r="HF169" s="200"/>
      <c r="HG169" s="200"/>
      <c r="HH169" s="200"/>
      <c r="HI169" s="200"/>
      <c r="HJ169" s="200"/>
      <c r="HK169" s="200"/>
      <c r="HL169" s="200"/>
      <c r="HM169" s="200"/>
      <c r="HN169" s="200"/>
      <c r="HO169" s="200"/>
      <c r="HP169" s="200"/>
      <c r="HQ169" s="200"/>
      <c r="HR169" s="200"/>
      <c r="HS169" s="200"/>
      <c r="HT169" s="200"/>
      <c r="HU169" s="200"/>
    </row>
    <row r="170" spans="1:229" ht="12" customHeight="1"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199"/>
      <c r="AW170" s="199"/>
      <c r="AX170" s="199"/>
      <c r="AY170" s="199"/>
      <c r="AZ170" s="199"/>
      <c r="BA170" s="199"/>
      <c r="BB170" s="199"/>
      <c r="BC170" s="199"/>
      <c r="BD170" s="199"/>
      <c r="BE170" s="199"/>
      <c r="BF170" s="199"/>
      <c r="BG170" s="199"/>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c r="CM170" s="200"/>
      <c r="CN170" s="200"/>
      <c r="CO170" s="200"/>
      <c r="CP170" s="200"/>
      <c r="CQ170" s="200"/>
      <c r="CR170" s="200"/>
      <c r="CS170" s="200"/>
      <c r="CT170" s="200"/>
      <c r="CU170" s="200"/>
      <c r="CV170" s="200"/>
      <c r="CW170" s="200"/>
      <c r="CX170" s="200"/>
      <c r="CY170" s="200"/>
      <c r="CZ170" s="200"/>
      <c r="DA170" s="200"/>
      <c r="DB170" s="200"/>
      <c r="DC170" s="200"/>
      <c r="DD170" s="200"/>
      <c r="DE170" s="200"/>
      <c r="DF170" s="200"/>
      <c r="DG170" s="200"/>
      <c r="DH170" s="200"/>
      <c r="DI170" s="200"/>
      <c r="DJ170" s="200"/>
      <c r="DK170" s="200"/>
      <c r="DL170" s="200"/>
      <c r="DM170" s="200"/>
      <c r="DN170" s="200"/>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00"/>
      <c r="GO170" s="200"/>
      <c r="GP170" s="200"/>
      <c r="GQ170" s="200"/>
      <c r="GR170" s="200"/>
      <c r="GS170" s="200"/>
      <c r="GT170" s="200"/>
      <c r="GU170" s="200"/>
      <c r="GV170" s="200"/>
      <c r="GW170" s="200"/>
      <c r="GX170" s="200"/>
      <c r="GY170" s="200"/>
      <c r="GZ170" s="200"/>
      <c r="HA170" s="200"/>
      <c r="HB170" s="200"/>
      <c r="HC170" s="200"/>
      <c r="HD170" s="200"/>
      <c r="HE170" s="200"/>
      <c r="HF170" s="200"/>
      <c r="HG170" s="200"/>
      <c r="HH170" s="200"/>
      <c r="HI170" s="200"/>
      <c r="HJ170" s="200"/>
      <c r="HK170" s="200"/>
      <c r="HL170" s="200"/>
      <c r="HM170" s="200"/>
      <c r="HN170" s="200"/>
      <c r="HO170" s="200"/>
      <c r="HP170" s="200"/>
      <c r="HQ170" s="200"/>
      <c r="HR170" s="200"/>
      <c r="HS170" s="200"/>
      <c r="HT170" s="200"/>
      <c r="HU170" s="200"/>
    </row>
    <row r="171" spans="1:229" ht="12" customHeight="1"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199"/>
      <c r="AW171" s="199"/>
      <c r="AX171" s="199"/>
      <c r="AY171" s="199"/>
      <c r="AZ171" s="199"/>
      <c r="BA171" s="199"/>
      <c r="BB171" s="199"/>
      <c r="BC171" s="199"/>
      <c r="BD171" s="199"/>
      <c r="BE171" s="199"/>
      <c r="BF171" s="199"/>
      <c r="BG171" s="199"/>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c r="CN171" s="200"/>
      <c r="CO171" s="200"/>
      <c r="CP171" s="200"/>
      <c r="CQ171" s="200"/>
      <c r="CR171" s="200"/>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row>
    <row r="172" spans="1:229" ht="12" customHeight="1"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199"/>
      <c r="AW172" s="199"/>
      <c r="AX172" s="199"/>
      <c r="AY172" s="199"/>
      <c r="AZ172" s="199"/>
      <c r="BA172" s="199"/>
      <c r="BB172" s="199"/>
      <c r="BC172" s="199"/>
      <c r="BD172" s="199"/>
      <c r="BE172" s="199"/>
      <c r="BF172" s="199"/>
      <c r="BG172" s="199"/>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c r="CM172" s="200"/>
      <c r="CN172" s="200"/>
      <c r="CO172" s="200"/>
      <c r="CP172" s="200"/>
      <c r="CQ172" s="200"/>
      <c r="CR172" s="200"/>
      <c r="CS172" s="200"/>
      <c r="CT172" s="200"/>
      <c r="CU172" s="200"/>
      <c r="CV172" s="200"/>
      <c r="CW172" s="200"/>
      <c r="CX172" s="200"/>
      <c r="CY172" s="200"/>
      <c r="CZ172" s="200"/>
      <c r="DA172" s="200"/>
      <c r="DB172" s="200"/>
      <c r="DC172" s="200"/>
      <c r="DD172" s="200"/>
      <c r="DE172" s="200"/>
      <c r="DF172" s="200"/>
      <c r="DG172" s="200"/>
      <c r="DH172" s="200"/>
      <c r="DI172" s="200"/>
      <c r="DJ172" s="200"/>
      <c r="DK172" s="200"/>
      <c r="DL172" s="200"/>
      <c r="DM172" s="200"/>
      <c r="DN172" s="200"/>
      <c r="DO172" s="200"/>
      <c r="DP172" s="200"/>
      <c r="DQ172" s="200"/>
      <c r="DR172" s="200"/>
      <c r="DS172" s="200"/>
      <c r="DT172" s="200"/>
      <c r="DU172" s="200"/>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00"/>
      <c r="GO172" s="200"/>
      <c r="GP172" s="200"/>
      <c r="GQ172" s="200"/>
      <c r="GR172" s="200"/>
      <c r="GS172" s="200"/>
      <c r="GT172" s="200"/>
      <c r="GU172" s="200"/>
      <c r="GV172" s="200"/>
      <c r="GW172" s="200"/>
      <c r="GX172" s="200"/>
      <c r="GY172" s="200"/>
      <c r="GZ172" s="200"/>
      <c r="HA172" s="200"/>
      <c r="HB172" s="200"/>
      <c r="HC172" s="200"/>
      <c r="HD172" s="200"/>
      <c r="HE172" s="200"/>
      <c r="HF172" s="200"/>
      <c r="HG172" s="200"/>
      <c r="HH172" s="200"/>
      <c r="HI172" s="200"/>
      <c r="HJ172" s="200"/>
      <c r="HK172" s="200"/>
      <c r="HL172" s="200"/>
      <c r="HM172" s="200"/>
      <c r="HN172" s="200"/>
      <c r="HO172" s="200"/>
      <c r="HP172" s="200"/>
      <c r="HQ172" s="200"/>
      <c r="HR172" s="200"/>
      <c r="HS172" s="200"/>
      <c r="HT172" s="200"/>
      <c r="HU172" s="200"/>
    </row>
    <row r="173" spans="1:229" ht="12" customHeight="1"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199"/>
      <c r="AW173" s="199"/>
      <c r="AX173" s="199"/>
      <c r="AY173" s="199"/>
      <c r="AZ173" s="199"/>
      <c r="BA173" s="199"/>
      <c r="BB173" s="199"/>
      <c r="BC173" s="199"/>
      <c r="BD173" s="199"/>
      <c r="BE173" s="199"/>
      <c r="BF173" s="199"/>
      <c r="BG173" s="199"/>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c r="CM173" s="200"/>
      <c r="CN173" s="200"/>
      <c r="CO173" s="200"/>
      <c r="CP173" s="200"/>
      <c r="CQ173" s="200"/>
      <c r="CR173" s="200"/>
      <c r="CS173" s="200"/>
      <c r="CT173" s="200"/>
      <c r="CU173" s="200"/>
      <c r="CV173" s="200"/>
      <c r="CW173" s="200"/>
      <c r="CX173" s="200"/>
      <c r="CY173" s="200"/>
      <c r="CZ173" s="200"/>
      <c r="DA173" s="200"/>
      <c r="DB173" s="200"/>
      <c r="DC173" s="200"/>
      <c r="DD173" s="200"/>
      <c r="DE173" s="200"/>
      <c r="DF173" s="200"/>
      <c r="DG173" s="200"/>
      <c r="DH173" s="200"/>
      <c r="DI173" s="200"/>
      <c r="DJ173" s="200"/>
      <c r="DK173" s="200"/>
      <c r="DL173" s="200"/>
      <c r="DM173" s="200"/>
      <c r="DN173" s="200"/>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00"/>
      <c r="GQ173" s="200"/>
      <c r="GR173" s="200"/>
      <c r="GS173" s="200"/>
      <c r="GT173" s="200"/>
      <c r="GU173" s="200"/>
      <c r="GV173" s="200"/>
      <c r="GW173" s="200"/>
      <c r="GX173" s="200"/>
      <c r="GY173" s="200"/>
      <c r="GZ173" s="200"/>
      <c r="HA173" s="200"/>
      <c r="HB173" s="200"/>
      <c r="HC173" s="200"/>
      <c r="HD173" s="200"/>
      <c r="HE173" s="200"/>
      <c r="HF173" s="200"/>
      <c r="HG173" s="200"/>
      <c r="HH173" s="200"/>
      <c r="HI173" s="200"/>
      <c r="HJ173" s="200"/>
      <c r="HK173" s="200"/>
      <c r="HL173" s="200"/>
      <c r="HM173" s="200"/>
      <c r="HN173" s="200"/>
      <c r="HO173" s="200"/>
      <c r="HP173" s="200"/>
      <c r="HQ173" s="200"/>
      <c r="HR173" s="200"/>
      <c r="HS173" s="200"/>
      <c r="HT173" s="200"/>
      <c r="HU173" s="200"/>
    </row>
    <row r="174" spans="1:229" ht="12" customHeight="1"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199"/>
      <c r="AW174" s="199"/>
      <c r="AX174" s="199"/>
      <c r="AY174" s="199"/>
      <c r="AZ174" s="199"/>
      <c r="BA174" s="199"/>
      <c r="BB174" s="199"/>
      <c r="BC174" s="199"/>
      <c r="BD174" s="199"/>
      <c r="BE174" s="199"/>
      <c r="BF174" s="199"/>
      <c r="BG174" s="199"/>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c r="CN174" s="200"/>
      <c r="CO174" s="200"/>
      <c r="CP174" s="200"/>
      <c r="CQ174" s="200"/>
      <c r="CR174" s="200"/>
      <c r="CS174" s="200"/>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0"/>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00"/>
      <c r="GO174" s="200"/>
      <c r="GP174" s="200"/>
      <c r="GQ174" s="200"/>
      <c r="GR174" s="200"/>
      <c r="GS174" s="200"/>
      <c r="GT174" s="200"/>
      <c r="GU174" s="200"/>
      <c r="GV174" s="200"/>
      <c r="GW174" s="200"/>
      <c r="GX174" s="200"/>
      <c r="GY174" s="200"/>
      <c r="GZ174" s="200"/>
      <c r="HA174" s="200"/>
      <c r="HB174" s="200"/>
      <c r="HC174" s="200"/>
      <c r="HD174" s="200"/>
      <c r="HE174" s="200"/>
      <c r="HF174" s="200"/>
      <c r="HG174" s="200"/>
      <c r="HH174" s="200"/>
      <c r="HI174" s="200"/>
      <c r="HJ174" s="200"/>
      <c r="HK174" s="200"/>
      <c r="HL174" s="200"/>
      <c r="HM174" s="200"/>
      <c r="HN174" s="200"/>
      <c r="HO174" s="200"/>
      <c r="HP174" s="200"/>
      <c r="HQ174" s="200"/>
      <c r="HR174" s="200"/>
      <c r="HS174" s="200"/>
      <c r="HT174" s="200"/>
      <c r="HU174" s="200"/>
    </row>
    <row r="175" spans="1:229" ht="12" customHeight="1"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199"/>
      <c r="AW175" s="199"/>
      <c r="AX175" s="199"/>
      <c r="AY175" s="199"/>
      <c r="AZ175" s="199"/>
      <c r="BA175" s="199"/>
      <c r="BB175" s="199"/>
      <c r="BC175" s="199"/>
      <c r="BD175" s="199"/>
      <c r="BE175" s="199"/>
      <c r="BF175" s="199"/>
      <c r="BG175" s="199"/>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c r="CM175" s="200"/>
      <c r="CN175" s="200"/>
      <c r="CO175" s="200"/>
      <c r="CP175" s="200"/>
      <c r="CQ175" s="200"/>
      <c r="CR175" s="200"/>
      <c r="CS175" s="200"/>
      <c r="CT175" s="200"/>
      <c r="CU175" s="200"/>
      <c r="CV175" s="200"/>
      <c r="CW175" s="200"/>
      <c r="CX175" s="200"/>
      <c r="CY175" s="200"/>
      <c r="CZ175" s="200"/>
      <c r="DA175" s="200"/>
      <c r="DB175" s="200"/>
      <c r="DC175" s="200"/>
      <c r="DD175" s="200"/>
      <c r="DE175" s="200"/>
      <c r="DF175" s="200"/>
      <c r="DG175" s="200"/>
      <c r="DH175" s="200"/>
      <c r="DI175" s="200"/>
      <c r="DJ175" s="200"/>
      <c r="DK175" s="200"/>
      <c r="DL175" s="200"/>
      <c r="DM175" s="200"/>
      <c r="DN175" s="200"/>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00"/>
      <c r="GO175" s="200"/>
      <c r="GP175" s="200"/>
      <c r="GQ175" s="200"/>
      <c r="GR175" s="200"/>
      <c r="GS175" s="200"/>
      <c r="GT175" s="200"/>
      <c r="GU175" s="200"/>
      <c r="GV175" s="200"/>
      <c r="GW175" s="200"/>
      <c r="GX175" s="200"/>
      <c r="GY175" s="200"/>
      <c r="GZ175" s="200"/>
      <c r="HA175" s="200"/>
      <c r="HB175" s="200"/>
      <c r="HC175" s="200"/>
      <c r="HD175" s="200"/>
      <c r="HE175" s="200"/>
      <c r="HF175" s="200"/>
      <c r="HG175" s="200"/>
      <c r="HH175" s="200"/>
      <c r="HI175" s="200"/>
      <c r="HJ175" s="200"/>
      <c r="HK175" s="200"/>
      <c r="HL175" s="200"/>
      <c r="HM175" s="200"/>
      <c r="HN175" s="200"/>
      <c r="HO175" s="200"/>
      <c r="HP175" s="200"/>
      <c r="HQ175" s="200"/>
      <c r="HR175" s="200"/>
      <c r="HS175" s="200"/>
      <c r="HT175" s="200"/>
      <c r="HU175" s="200"/>
    </row>
    <row r="176" spans="1:229" ht="12" customHeight="1"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199"/>
      <c r="AW176" s="199"/>
      <c r="AX176" s="199"/>
      <c r="AY176" s="199"/>
      <c r="AZ176" s="199"/>
      <c r="BA176" s="199"/>
      <c r="BB176" s="199"/>
      <c r="BC176" s="199"/>
      <c r="BD176" s="199"/>
      <c r="BE176" s="199"/>
      <c r="BF176" s="199"/>
      <c r="BG176" s="199"/>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c r="CN176" s="200"/>
      <c r="CO176" s="200"/>
      <c r="CP176" s="200"/>
      <c r="CQ176" s="200"/>
      <c r="CR176" s="200"/>
      <c r="CS176" s="200"/>
      <c r="CT176" s="200"/>
      <c r="CU176" s="200"/>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row>
    <row r="177" spans="1:229" ht="12" customHeight="1"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199"/>
      <c r="AW177" s="199"/>
      <c r="AX177" s="199"/>
      <c r="AY177" s="199"/>
      <c r="AZ177" s="199"/>
      <c r="BA177" s="199"/>
      <c r="BB177" s="199"/>
      <c r="BC177" s="199"/>
      <c r="BD177" s="199"/>
      <c r="BE177" s="199"/>
      <c r="BF177" s="199"/>
      <c r="BG177" s="199"/>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c r="CM177" s="200"/>
      <c r="CN177" s="200"/>
      <c r="CO177" s="200"/>
      <c r="CP177" s="200"/>
      <c r="CQ177" s="200"/>
      <c r="CR177" s="200"/>
      <c r="CS177" s="200"/>
      <c r="CT177" s="200"/>
      <c r="CU177" s="200"/>
      <c r="CV177" s="200"/>
      <c r="CW177" s="200"/>
      <c r="CX177" s="200"/>
      <c r="CY177" s="200"/>
      <c r="CZ177" s="200"/>
      <c r="DA177" s="200"/>
      <c r="DB177" s="200"/>
      <c r="DC177" s="200"/>
      <c r="DD177" s="200"/>
      <c r="DE177" s="200"/>
      <c r="DF177" s="200"/>
      <c r="DG177" s="200"/>
      <c r="DH177" s="200"/>
      <c r="DI177" s="200"/>
      <c r="DJ177" s="200"/>
      <c r="DK177" s="200"/>
      <c r="DL177" s="200"/>
      <c r="DM177" s="200"/>
      <c r="DN177" s="200"/>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00"/>
      <c r="GQ177" s="200"/>
      <c r="GR177" s="200"/>
      <c r="GS177" s="200"/>
      <c r="GT177" s="200"/>
      <c r="GU177" s="200"/>
      <c r="GV177" s="200"/>
      <c r="GW177" s="200"/>
      <c r="GX177" s="200"/>
      <c r="GY177" s="200"/>
      <c r="GZ177" s="200"/>
      <c r="HA177" s="200"/>
      <c r="HB177" s="200"/>
      <c r="HC177" s="200"/>
      <c r="HD177" s="200"/>
      <c r="HE177" s="200"/>
      <c r="HF177" s="200"/>
      <c r="HG177" s="200"/>
      <c r="HH177" s="200"/>
      <c r="HI177" s="200"/>
      <c r="HJ177" s="200"/>
      <c r="HK177" s="200"/>
      <c r="HL177" s="200"/>
      <c r="HM177" s="200"/>
      <c r="HN177" s="200"/>
      <c r="HO177" s="200"/>
      <c r="HP177" s="200"/>
      <c r="HQ177" s="200"/>
      <c r="HR177" s="200"/>
      <c r="HS177" s="200"/>
      <c r="HT177" s="200"/>
      <c r="HU177" s="200"/>
    </row>
    <row r="178" spans="1:229" ht="12" customHeight="1"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199"/>
      <c r="AW178" s="199"/>
      <c r="AX178" s="199"/>
      <c r="AY178" s="199"/>
      <c r="AZ178" s="199"/>
      <c r="BA178" s="199"/>
      <c r="BB178" s="199"/>
      <c r="BC178" s="199"/>
      <c r="BD178" s="199"/>
      <c r="BE178" s="199"/>
      <c r="BF178" s="199"/>
      <c r="BG178" s="199"/>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c r="CN178" s="200"/>
      <c r="CO178" s="200"/>
      <c r="CP178" s="200"/>
      <c r="CQ178" s="200"/>
      <c r="CR178" s="200"/>
      <c r="CS178" s="200"/>
      <c r="CT178" s="200"/>
      <c r="CU178" s="200"/>
      <c r="CV178" s="200"/>
      <c r="CW178" s="200"/>
      <c r="CX178" s="200"/>
      <c r="CY178" s="200"/>
      <c r="CZ178" s="200"/>
      <c r="DA178" s="200"/>
      <c r="DB178" s="200"/>
      <c r="DC178" s="200"/>
      <c r="DD178" s="200"/>
      <c r="DE178" s="200"/>
      <c r="DF178" s="200"/>
      <c r="DG178" s="200"/>
      <c r="DH178" s="200"/>
      <c r="DI178" s="200"/>
      <c r="DJ178" s="200"/>
      <c r="DK178" s="200"/>
      <c r="DL178" s="200"/>
      <c r="DM178" s="200"/>
      <c r="DN178" s="200"/>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00"/>
      <c r="GO178" s="200"/>
      <c r="GP178" s="200"/>
      <c r="GQ178" s="200"/>
      <c r="GR178" s="200"/>
      <c r="GS178" s="200"/>
      <c r="GT178" s="200"/>
      <c r="GU178" s="200"/>
      <c r="GV178" s="200"/>
      <c r="GW178" s="200"/>
      <c r="GX178" s="200"/>
      <c r="GY178" s="200"/>
      <c r="GZ178" s="200"/>
      <c r="HA178" s="200"/>
      <c r="HB178" s="200"/>
      <c r="HC178" s="200"/>
      <c r="HD178" s="200"/>
      <c r="HE178" s="200"/>
      <c r="HF178" s="200"/>
      <c r="HG178" s="200"/>
      <c r="HH178" s="200"/>
      <c r="HI178" s="200"/>
      <c r="HJ178" s="200"/>
      <c r="HK178" s="200"/>
      <c r="HL178" s="200"/>
      <c r="HM178" s="200"/>
      <c r="HN178" s="200"/>
      <c r="HO178" s="200"/>
      <c r="HP178" s="200"/>
      <c r="HQ178" s="200"/>
      <c r="HR178" s="200"/>
      <c r="HS178" s="200"/>
      <c r="HT178" s="200"/>
      <c r="HU178" s="200"/>
    </row>
    <row r="179" spans="1:229" ht="12" customHeight="1"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199"/>
      <c r="AW179" s="199"/>
      <c r="AX179" s="199"/>
      <c r="AY179" s="199"/>
      <c r="AZ179" s="199"/>
      <c r="BA179" s="199"/>
      <c r="BB179" s="199"/>
      <c r="BC179" s="199"/>
      <c r="BD179" s="199"/>
      <c r="BE179" s="199"/>
      <c r="BF179" s="199"/>
      <c r="BG179" s="199"/>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0"/>
      <c r="CC179" s="200"/>
      <c r="CD179" s="200"/>
      <c r="CE179" s="200"/>
      <c r="CF179" s="200"/>
      <c r="CG179" s="200"/>
      <c r="CH179" s="200"/>
      <c r="CI179" s="200"/>
      <c r="CJ179" s="200"/>
      <c r="CK179" s="200"/>
      <c r="CL179" s="200"/>
      <c r="CM179" s="200"/>
      <c r="CN179" s="200"/>
      <c r="CO179" s="200"/>
      <c r="CP179" s="200"/>
      <c r="CQ179" s="200"/>
      <c r="CR179" s="200"/>
      <c r="CS179" s="200"/>
      <c r="CT179" s="200"/>
      <c r="CU179" s="200"/>
      <c r="CV179" s="200"/>
      <c r="CW179" s="200"/>
      <c r="CX179" s="200"/>
      <c r="CY179" s="200"/>
      <c r="CZ179" s="200"/>
      <c r="DA179" s="200"/>
      <c r="DB179" s="200"/>
      <c r="DC179" s="200"/>
      <c r="DD179" s="200"/>
      <c r="DE179" s="200"/>
      <c r="DF179" s="200"/>
      <c r="DG179" s="200"/>
      <c r="DH179" s="200"/>
      <c r="DI179" s="200"/>
      <c r="DJ179" s="200"/>
      <c r="DK179" s="200"/>
      <c r="DL179" s="200"/>
      <c r="DM179" s="200"/>
      <c r="DN179" s="200"/>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200"/>
      <c r="EV179" s="200"/>
      <c r="EW179" s="200"/>
      <c r="EX179" s="200"/>
      <c r="EY179" s="200"/>
      <c r="EZ179" s="200"/>
      <c r="FA179" s="200"/>
      <c r="FB179" s="200"/>
      <c r="FC179" s="200"/>
      <c r="FD179" s="200"/>
      <c r="FE179" s="200"/>
      <c r="FF179" s="200"/>
      <c r="FG179" s="200"/>
      <c r="FH179" s="200"/>
      <c r="FI179" s="200"/>
      <c r="FJ179" s="200"/>
      <c r="FK179" s="200"/>
      <c r="FL179" s="200"/>
      <c r="FM179" s="200"/>
      <c r="FN179" s="200"/>
      <c r="FO179" s="200"/>
      <c r="FP179" s="200"/>
      <c r="FQ179" s="200"/>
      <c r="FR179" s="200"/>
      <c r="FS179" s="200"/>
      <c r="FT179" s="200"/>
      <c r="FU179" s="200"/>
      <c r="FV179" s="200"/>
      <c r="FW179" s="200"/>
      <c r="FX179" s="200"/>
      <c r="FY179" s="200"/>
      <c r="FZ179" s="200"/>
      <c r="GA179" s="200"/>
      <c r="GB179" s="200"/>
      <c r="GC179" s="200"/>
      <c r="GD179" s="200"/>
      <c r="GE179" s="200"/>
      <c r="GF179" s="200"/>
      <c r="GG179" s="200"/>
      <c r="GH179" s="200"/>
      <c r="GI179" s="200"/>
      <c r="GJ179" s="200"/>
      <c r="GK179" s="200"/>
      <c r="GL179" s="200"/>
      <c r="GM179" s="200"/>
      <c r="GN179" s="200"/>
      <c r="GO179" s="200"/>
      <c r="GP179" s="200"/>
      <c r="GQ179" s="200"/>
      <c r="GR179" s="200"/>
      <c r="GS179" s="200"/>
      <c r="GT179" s="200"/>
      <c r="GU179" s="200"/>
      <c r="GV179" s="200"/>
      <c r="GW179" s="200"/>
      <c r="GX179" s="200"/>
      <c r="GY179" s="200"/>
      <c r="GZ179" s="200"/>
      <c r="HA179" s="200"/>
      <c r="HB179" s="200"/>
      <c r="HC179" s="200"/>
      <c r="HD179" s="200"/>
      <c r="HE179" s="200"/>
      <c r="HF179" s="200"/>
      <c r="HG179" s="200"/>
      <c r="HH179" s="200"/>
      <c r="HI179" s="200"/>
      <c r="HJ179" s="200"/>
      <c r="HK179" s="200"/>
      <c r="HL179" s="200"/>
      <c r="HM179" s="200"/>
      <c r="HN179" s="200"/>
      <c r="HO179" s="200"/>
      <c r="HP179" s="200"/>
      <c r="HQ179" s="200"/>
      <c r="HR179" s="200"/>
      <c r="HS179" s="200"/>
      <c r="HT179" s="200"/>
      <c r="HU179" s="200"/>
    </row>
    <row r="180" spans="1:229" ht="12" customHeight="1"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199"/>
      <c r="AW180" s="199"/>
      <c r="AX180" s="199"/>
      <c r="AY180" s="199"/>
      <c r="AZ180" s="199"/>
      <c r="BA180" s="199"/>
      <c r="BB180" s="199"/>
      <c r="BC180" s="199"/>
      <c r="BD180" s="199"/>
      <c r="BE180" s="199"/>
      <c r="BF180" s="199"/>
      <c r="BG180" s="199"/>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c r="CM180" s="200"/>
      <c r="CN180" s="200"/>
      <c r="CO180" s="200"/>
      <c r="CP180" s="200"/>
      <c r="CQ180" s="200"/>
      <c r="CR180" s="200"/>
      <c r="CS180" s="200"/>
      <c r="CT180" s="200"/>
      <c r="CU180" s="200"/>
      <c r="CV180" s="200"/>
      <c r="CW180" s="200"/>
      <c r="CX180" s="200"/>
      <c r="CY180" s="200"/>
      <c r="CZ180" s="200"/>
      <c r="DA180" s="200"/>
      <c r="DB180" s="200"/>
      <c r="DC180" s="200"/>
      <c r="DD180" s="200"/>
      <c r="DE180" s="200"/>
      <c r="DF180" s="200"/>
      <c r="DG180" s="200"/>
      <c r="DH180" s="200"/>
      <c r="DI180" s="200"/>
      <c r="DJ180" s="200"/>
      <c r="DK180" s="200"/>
      <c r="DL180" s="200"/>
      <c r="DM180" s="200"/>
      <c r="DN180" s="200"/>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00"/>
      <c r="GO180" s="200"/>
      <c r="GP180" s="200"/>
      <c r="GQ180" s="200"/>
      <c r="GR180" s="200"/>
      <c r="GS180" s="200"/>
      <c r="GT180" s="200"/>
      <c r="GU180" s="200"/>
      <c r="GV180" s="200"/>
      <c r="GW180" s="200"/>
      <c r="GX180" s="200"/>
      <c r="GY180" s="200"/>
      <c r="GZ180" s="200"/>
      <c r="HA180" s="200"/>
      <c r="HB180" s="200"/>
      <c r="HC180" s="200"/>
      <c r="HD180" s="200"/>
      <c r="HE180" s="200"/>
      <c r="HF180" s="200"/>
      <c r="HG180" s="200"/>
      <c r="HH180" s="200"/>
      <c r="HI180" s="200"/>
      <c r="HJ180" s="200"/>
      <c r="HK180" s="200"/>
      <c r="HL180" s="200"/>
      <c r="HM180" s="200"/>
      <c r="HN180" s="200"/>
      <c r="HO180" s="200"/>
      <c r="HP180" s="200"/>
      <c r="HQ180" s="200"/>
      <c r="HR180" s="200"/>
      <c r="HS180" s="200"/>
      <c r="HT180" s="200"/>
      <c r="HU180" s="200"/>
    </row>
    <row r="181" spans="1:229" ht="12" customHeight="1"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199"/>
      <c r="AW181" s="199"/>
      <c r="AX181" s="199"/>
      <c r="AY181" s="199"/>
      <c r="AZ181" s="199"/>
      <c r="BA181" s="199"/>
      <c r="BB181" s="199"/>
      <c r="BC181" s="199"/>
      <c r="BD181" s="199"/>
      <c r="BE181" s="199"/>
      <c r="BF181" s="199"/>
      <c r="BG181" s="199"/>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c r="CN181" s="200"/>
      <c r="CO181" s="200"/>
      <c r="CP181" s="200"/>
      <c r="CQ181" s="200"/>
      <c r="CR181" s="200"/>
      <c r="CS181" s="200"/>
      <c r="CT181" s="200"/>
      <c r="CU181" s="200"/>
      <c r="CV181" s="200"/>
      <c r="CW181" s="200"/>
      <c r="CX181" s="200"/>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row>
    <row r="182" spans="1:229" ht="12" customHeight="1"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199"/>
      <c r="AW182" s="199"/>
      <c r="AX182" s="199"/>
      <c r="AY182" s="199"/>
      <c r="AZ182" s="199"/>
      <c r="BA182" s="199"/>
      <c r="BB182" s="199"/>
      <c r="BC182" s="199"/>
      <c r="BD182" s="199"/>
      <c r="BE182" s="199"/>
      <c r="BF182" s="199"/>
      <c r="BG182" s="199"/>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c r="CN182" s="200"/>
      <c r="CO182" s="200"/>
      <c r="CP182" s="200"/>
      <c r="CQ182" s="200"/>
      <c r="CR182" s="200"/>
      <c r="CS182" s="200"/>
      <c r="CT182" s="200"/>
      <c r="CU182" s="200"/>
      <c r="CV182" s="200"/>
      <c r="CW182" s="200"/>
      <c r="CX182" s="200"/>
      <c r="CY182" s="200"/>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row>
    <row r="183" spans="1:229" ht="12" customHeight="1"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199"/>
      <c r="AW183" s="199"/>
      <c r="AX183" s="199"/>
      <c r="AY183" s="199"/>
      <c r="AZ183" s="199"/>
      <c r="BA183" s="199"/>
      <c r="BB183" s="199"/>
      <c r="BC183" s="199"/>
      <c r="BD183" s="199"/>
      <c r="BE183" s="199"/>
      <c r="BF183" s="199"/>
      <c r="BG183" s="199"/>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c r="CM183" s="200"/>
      <c r="CN183" s="200"/>
      <c r="CO183" s="200"/>
      <c r="CP183" s="200"/>
      <c r="CQ183" s="200"/>
      <c r="CR183" s="200"/>
      <c r="CS183" s="200"/>
      <c r="CT183" s="200"/>
      <c r="CU183" s="200"/>
      <c r="CV183" s="200"/>
      <c r="CW183" s="200"/>
      <c r="CX183" s="200"/>
      <c r="CY183" s="200"/>
      <c r="CZ183" s="200"/>
      <c r="DA183" s="200"/>
      <c r="DB183" s="200"/>
      <c r="DC183" s="200"/>
      <c r="DD183" s="200"/>
      <c r="DE183" s="200"/>
      <c r="DF183" s="200"/>
      <c r="DG183" s="200"/>
      <c r="DH183" s="200"/>
      <c r="DI183" s="200"/>
      <c r="DJ183" s="200"/>
      <c r="DK183" s="200"/>
      <c r="DL183" s="200"/>
      <c r="DM183" s="200"/>
      <c r="DN183" s="200"/>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00"/>
      <c r="GO183" s="200"/>
      <c r="GP183" s="200"/>
      <c r="GQ183" s="200"/>
      <c r="GR183" s="200"/>
      <c r="GS183" s="200"/>
      <c r="GT183" s="200"/>
      <c r="GU183" s="200"/>
      <c r="GV183" s="200"/>
      <c r="GW183" s="200"/>
      <c r="GX183" s="200"/>
      <c r="GY183" s="200"/>
      <c r="GZ183" s="200"/>
      <c r="HA183" s="200"/>
      <c r="HB183" s="200"/>
      <c r="HC183" s="200"/>
      <c r="HD183" s="200"/>
      <c r="HE183" s="200"/>
      <c r="HF183" s="200"/>
      <c r="HG183" s="200"/>
      <c r="HH183" s="200"/>
      <c r="HI183" s="200"/>
      <c r="HJ183" s="200"/>
      <c r="HK183" s="200"/>
      <c r="HL183" s="200"/>
      <c r="HM183" s="200"/>
      <c r="HN183" s="200"/>
      <c r="HO183" s="200"/>
      <c r="HP183" s="200"/>
      <c r="HQ183" s="200"/>
      <c r="HR183" s="200"/>
      <c r="HS183" s="200"/>
      <c r="HT183" s="200"/>
      <c r="HU183" s="200"/>
    </row>
    <row r="184" spans="1:229" ht="12" customHeight="1"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199"/>
      <c r="AW184" s="199"/>
      <c r="AX184" s="199"/>
      <c r="AY184" s="199"/>
      <c r="AZ184" s="199"/>
      <c r="BA184" s="199"/>
      <c r="BB184" s="199"/>
      <c r="BC184" s="199"/>
      <c r="BD184" s="199"/>
      <c r="BE184" s="199"/>
      <c r="BF184" s="199"/>
      <c r="BG184" s="199"/>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c r="FN184" s="200"/>
      <c r="FO184" s="200"/>
      <c r="FP184" s="200"/>
      <c r="FQ184" s="200"/>
      <c r="FR184" s="200"/>
      <c r="FS184" s="200"/>
      <c r="FT184" s="200"/>
      <c r="FU184" s="200"/>
      <c r="FV184" s="200"/>
      <c r="FW184" s="200"/>
      <c r="FX184" s="200"/>
      <c r="FY184" s="200"/>
      <c r="FZ184" s="200"/>
      <c r="GA184" s="200"/>
      <c r="GB184" s="200"/>
      <c r="GC184" s="200"/>
      <c r="GD184" s="200"/>
      <c r="GE184" s="200"/>
      <c r="GF184" s="200"/>
      <c r="GG184" s="200"/>
      <c r="GH184" s="200"/>
      <c r="GI184" s="200"/>
      <c r="GJ184" s="200"/>
      <c r="GK184" s="200"/>
      <c r="GL184" s="200"/>
      <c r="GM184" s="200"/>
      <c r="GN184" s="200"/>
      <c r="GO184" s="200"/>
      <c r="GP184" s="200"/>
      <c r="GQ184" s="200"/>
      <c r="GR184" s="200"/>
      <c r="GS184" s="200"/>
      <c r="GT184" s="200"/>
      <c r="GU184" s="200"/>
      <c r="GV184" s="200"/>
      <c r="GW184" s="200"/>
      <c r="GX184" s="200"/>
      <c r="GY184" s="200"/>
      <c r="GZ184" s="200"/>
      <c r="HA184" s="200"/>
      <c r="HB184" s="200"/>
      <c r="HC184" s="200"/>
      <c r="HD184" s="200"/>
      <c r="HE184" s="200"/>
      <c r="HF184" s="200"/>
      <c r="HG184" s="200"/>
      <c r="HH184" s="200"/>
      <c r="HI184" s="200"/>
      <c r="HJ184" s="200"/>
      <c r="HK184" s="200"/>
      <c r="HL184" s="200"/>
      <c r="HM184" s="200"/>
      <c r="HN184" s="200"/>
      <c r="HO184" s="200"/>
      <c r="HP184" s="200"/>
      <c r="HQ184" s="200"/>
      <c r="HR184" s="200"/>
      <c r="HS184" s="200"/>
      <c r="HT184" s="200"/>
      <c r="HU184" s="200"/>
    </row>
    <row r="185" spans="1:229" ht="12" customHeight="1"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199"/>
      <c r="AW185" s="199"/>
      <c r="AX185" s="199"/>
      <c r="AY185" s="199"/>
      <c r="AZ185" s="199"/>
      <c r="BA185" s="199"/>
      <c r="BB185" s="199"/>
      <c r="BC185" s="199"/>
      <c r="BD185" s="199"/>
      <c r="BE185" s="199"/>
      <c r="BF185" s="199"/>
      <c r="BG185" s="199"/>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0"/>
      <c r="CC185" s="200"/>
      <c r="CD185" s="200"/>
      <c r="CE185" s="200"/>
      <c r="CF185" s="200"/>
      <c r="CG185" s="200"/>
      <c r="CH185" s="200"/>
      <c r="CI185" s="200"/>
      <c r="CJ185" s="200"/>
      <c r="CK185" s="200"/>
      <c r="CL185" s="200"/>
      <c r="CM185" s="200"/>
      <c r="CN185" s="200"/>
      <c r="CO185" s="200"/>
      <c r="CP185" s="200"/>
      <c r="CQ185" s="200"/>
      <c r="CR185" s="200"/>
      <c r="CS185" s="200"/>
      <c r="CT185" s="200"/>
      <c r="CU185" s="200"/>
      <c r="CV185" s="200"/>
      <c r="CW185" s="200"/>
      <c r="CX185" s="200"/>
      <c r="CY185" s="200"/>
      <c r="CZ185" s="200"/>
      <c r="DA185" s="200"/>
      <c r="DB185" s="200"/>
      <c r="DC185" s="200"/>
      <c r="DD185" s="200"/>
      <c r="DE185" s="200"/>
      <c r="DF185" s="200"/>
      <c r="DG185" s="200"/>
      <c r="DH185" s="200"/>
      <c r="DI185" s="200"/>
      <c r="DJ185" s="200"/>
      <c r="DK185" s="200"/>
      <c r="DL185" s="200"/>
      <c r="DM185" s="200"/>
      <c r="DN185" s="200"/>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200"/>
      <c r="EV185" s="200"/>
      <c r="EW185" s="200"/>
      <c r="EX185" s="200"/>
      <c r="EY185" s="200"/>
      <c r="EZ185" s="200"/>
      <c r="FA185" s="200"/>
      <c r="FB185" s="200"/>
      <c r="FC185" s="200"/>
      <c r="FD185" s="200"/>
      <c r="FE185" s="200"/>
      <c r="FF185" s="200"/>
      <c r="FG185" s="200"/>
      <c r="FH185" s="200"/>
      <c r="FI185" s="200"/>
      <c r="FJ185" s="200"/>
      <c r="FK185" s="200"/>
      <c r="FL185" s="200"/>
      <c r="FM185" s="200"/>
      <c r="FN185" s="200"/>
      <c r="FO185" s="200"/>
      <c r="FP185" s="200"/>
      <c r="FQ185" s="200"/>
      <c r="FR185" s="200"/>
      <c r="FS185" s="200"/>
      <c r="FT185" s="200"/>
      <c r="FU185" s="200"/>
      <c r="FV185" s="200"/>
      <c r="FW185" s="200"/>
      <c r="FX185" s="200"/>
      <c r="FY185" s="200"/>
      <c r="FZ185" s="200"/>
      <c r="GA185" s="200"/>
      <c r="GB185" s="200"/>
      <c r="GC185" s="200"/>
      <c r="GD185" s="200"/>
      <c r="GE185" s="200"/>
      <c r="GF185" s="200"/>
      <c r="GG185" s="200"/>
      <c r="GH185" s="200"/>
      <c r="GI185" s="200"/>
      <c r="GJ185" s="200"/>
      <c r="GK185" s="200"/>
      <c r="GL185" s="200"/>
      <c r="GM185" s="200"/>
      <c r="GN185" s="200"/>
      <c r="GO185" s="200"/>
      <c r="GP185" s="200"/>
      <c r="GQ185" s="200"/>
      <c r="GR185" s="200"/>
      <c r="GS185" s="200"/>
      <c r="GT185" s="200"/>
      <c r="GU185" s="200"/>
      <c r="GV185" s="200"/>
      <c r="GW185" s="200"/>
      <c r="GX185" s="200"/>
      <c r="GY185" s="200"/>
      <c r="GZ185" s="200"/>
      <c r="HA185" s="200"/>
      <c r="HB185" s="200"/>
      <c r="HC185" s="200"/>
      <c r="HD185" s="200"/>
      <c r="HE185" s="200"/>
      <c r="HF185" s="200"/>
      <c r="HG185" s="200"/>
      <c r="HH185" s="200"/>
      <c r="HI185" s="200"/>
      <c r="HJ185" s="200"/>
      <c r="HK185" s="200"/>
      <c r="HL185" s="200"/>
      <c r="HM185" s="200"/>
      <c r="HN185" s="200"/>
      <c r="HO185" s="200"/>
      <c r="HP185" s="200"/>
      <c r="HQ185" s="200"/>
      <c r="HR185" s="200"/>
      <c r="HS185" s="200"/>
      <c r="HT185" s="200"/>
      <c r="HU185" s="200"/>
    </row>
    <row r="186" spans="1:229" ht="12" customHeight="1"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199"/>
      <c r="AW186" s="199"/>
      <c r="AX186" s="199"/>
      <c r="AY186" s="199"/>
      <c r="AZ186" s="199"/>
      <c r="BA186" s="199"/>
      <c r="BB186" s="199"/>
      <c r="BC186" s="199"/>
      <c r="BD186" s="199"/>
      <c r="BE186" s="199"/>
      <c r="BF186" s="199"/>
      <c r="BG186" s="199"/>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c r="CM186" s="200"/>
      <c r="CN186" s="200"/>
      <c r="CO186" s="200"/>
      <c r="CP186" s="200"/>
      <c r="CQ186" s="200"/>
      <c r="CR186" s="200"/>
      <c r="CS186" s="200"/>
      <c r="CT186" s="200"/>
      <c r="CU186" s="200"/>
      <c r="CV186" s="200"/>
      <c r="CW186" s="200"/>
      <c r="CX186" s="200"/>
      <c r="CY186" s="200"/>
      <c r="CZ186" s="200"/>
      <c r="DA186" s="200"/>
      <c r="DB186" s="200"/>
      <c r="DC186" s="200"/>
      <c r="DD186" s="200"/>
      <c r="DE186" s="200"/>
      <c r="DF186" s="200"/>
      <c r="DG186" s="200"/>
      <c r="DH186" s="200"/>
      <c r="DI186" s="200"/>
      <c r="DJ186" s="200"/>
      <c r="DK186" s="200"/>
      <c r="DL186" s="200"/>
      <c r="DM186" s="200"/>
      <c r="DN186" s="200"/>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00"/>
      <c r="GO186" s="200"/>
      <c r="GP186" s="200"/>
      <c r="GQ186" s="200"/>
      <c r="GR186" s="200"/>
      <c r="GS186" s="200"/>
      <c r="GT186" s="200"/>
      <c r="GU186" s="200"/>
      <c r="GV186" s="200"/>
      <c r="GW186" s="200"/>
      <c r="GX186" s="200"/>
      <c r="GY186" s="200"/>
      <c r="GZ186" s="200"/>
      <c r="HA186" s="200"/>
      <c r="HB186" s="200"/>
      <c r="HC186" s="200"/>
      <c r="HD186" s="200"/>
      <c r="HE186" s="200"/>
      <c r="HF186" s="200"/>
      <c r="HG186" s="200"/>
      <c r="HH186" s="200"/>
      <c r="HI186" s="200"/>
      <c r="HJ186" s="200"/>
      <c r="HK186" s="200"/>
      <c r="HL186" s="200"/>
      <c r="HM186" s="200"/>
      <c r="HN186" s="200"/>
      <c r="HO186" s="200"/>
      <c r="HP186" s="200"/>
      <c r="HQ186" s="200"/>
      <c r="HR186" s="200"/>
      <c r="HS186" s="200"/>
      <c r="HT186" s="200"/>
      <c r="HU186" s="200"/>
    </row>
    <row r="187" spans="1:229" ht="12" customHeight="1"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199"/>
      <c r="AW187" s="199"/>
      <c r="AX187" s="199"/>
      <c r="AY187" s="199"/>
      <c r="AZ187" s="199"/>
      <c r="BA187" s="199"/>
      <c r="BB187" s="199"/>
      <c r="BC187" s="199"/>
      <c r="BD187" s="199"/>
      <c r="BE187" s="199"/>
      <c r="BF187" s="199"/>
      <c r="BG187" s="199"/>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c r="CM187" s="200"/>
      <c r="CN187" s="200"/>
      <c r="CO187" s="200"/>
      <c r="CP187" s="200"/>
      <c r="CQ187" s="200"/>
      <c r="CR187" s="200"/>
      <c r="CS187" s="200"/>
      <c r="CT187" s="200"/>
      <c r="CU187" s="200"/>
      <c r="CV187" s="200"/>
      <c r="CW187" s="200"/>
      <c r="CX187" s="200"/>
      <c r="CY187" s="200"/>
      <c r="CZ187" s="200"/>
      <c r="DA187" s="200"/>
      <c r="DB187" s="200"/>
      <c r="DC187" s="200"/>
      <c r="DD187" s="200"/>
      <c r="DE187" s="200"/>
      <c r="DF187" s="200"/>
      <c r="DG187" s="200"/>
      <c r="DH187" s="200"/>
      <c r="DI187" s="200"/>
      <c r="DJ187" s="200"/>
      <c r="DK187" s="200"/>
      <c r="DL187" s="200"/>
      <c r="DM187" s="200"/>
      <c r="DN187" s="200"/>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00"/>
      <c r="GO187" s="200"/>
      <c r="GP187" s="200"/>
      <c r="GQ187" s="200"/>
      <c r="GR187" s="200"/>
      <c r="GS187" s="200"/>
      <c r="GT187" s="200"/>
      <c r="GU187" s="200"/>
      <c r="GV187" s="200"/>
      <c r="GW187" s="200"/>
      <c r="GX187" s="200"/>
      <c r="GY187" s="200"/>
      <c r="GZ187" s="200"/>
      <c r="HA187" s="200"/>
      <c r="HB187" s="200"/>
      <c r="HC187" s="200"/>
      <c r="HD187" s="200"/>
      <c r="HE187" s="200"/>
      <c r="HF187" s="200"/>
      <c r="HG187" s="200"/>
      <c r="HH187" s="200"/>
      <c r="HI187" s="200"/>
      <c r="HJ187" s="200"/>
      <c r="HK187" s="200"/>
      <c r="HL187" s="200"/>
      <c r="HM187" s="200"/>
      <c r="HN187" s="200"/>
      <c r="HO187" s="200"/>
      <c r="HP187" s="200"/>
      <c r="HQ187" s="200"/>
      <c r="HR187" s="200"/>
      <c r="HS187" s="200"/>
      <c r="HT187" s="200"/>
      <c r="HU187" s="200"/>
    </row>
    <row r="188" spans="1:229" ht="12" customHeight="1"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199"/>
      <c r="AW188" s="199"/>
      <c r="AX188" s="199"/>
      <c r="AY188" s="199"/>
      <c r="AZ188" s="199"/>
      <c r="BA188" s="199"/>
      <c r="BB188" s="199"/>
      <c r="BC188" s="199"/>
      <c r="BD188" s="199"/>
      <c r="BE188" s="199"/>
      <c r="BF188" s="199"/>
      <c r="BG188" s="199"/>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c r="CN188" s="200"/>
      <c r="CO188" s="200"/>
      <c r="CP188" s="200"/>
      <c r="CQ188" s="200"/>
      <c r="CR188" s="200"/>
      <c r="CS188" s="200"/>
      <c r="CT188" s="200"/>
      <c r="CU188" s="200"/>
      <c r="CV188" s="200"/>
      <c r="CW188" s="200"/>
      <c r="CX188" s="200"/>
      <c r="CY188" s="200"/>
      <c r="CZ188" s="200"/>
      <c r="DA188" s="200"/>
      <c r="DB188" s="200"/>
      <c r="DC188" s="200"/>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row>
    <row r="189" spans="1:229" ht="12" customHeight="1"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199"/>
      <c r="AW189" s="199"/>
      <c r="AX189" s="199"/>
      <c r="AY189" s="199"/>
      <c r="AZ189" s="199"/>
      <c r="BA189" s="199"/>
      <c r="BB189" s="199"/>
      <c r="BC189" s="199"/>
      <c r="BD189" s="199"/>
      <c r="BE189" s="199"/>
      <c r="BF189" s="199"/>
      <c r="BG189" s="199"/>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c r="CN189" s="200"/>
      <c r="CO189" s="200"/>
      <c r="CP189" s="200"/>
      <c r="CQ189" s="200"/>
      <c r="CR189" s="200"/>
      <c r="CS189" s="200"/>
      <c r="CT189" s="200"/>
      <c r="CU189" s="200"/>
      <c r="CV189" s="200"/>
      <c r="CW189" s="200"/>
      <c r="CX189" s="200"/>
      <c r="CY189" s="200"/>
      <c r="CZ189" s="200"/>
      <c r="DA189" s="200"/>
      <c r="DB189" s="200"/>
      <c r="DC189" s="200"/>
      <c r="DD189" s="200"/>
      <c r="DE189" s="200"/>
      <c r="DF189" s="200"/>
      <c r="DG189" s="200"/>
      <c r="DH189" s="200"/>
      <c r="DI189" s="200"/>
      <c r="DJ189" s="200"/>
      <c r="DK189" s="200"/>
      <c r="DL189" s="200"/>
      <c r="DM189" s="200"/>
      <c r="DN189" s="200"/>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00"/>
      <c r="GQ189" s="200"/>
      <c r="GR189" s="200"/>
      <c r="GS189" s="200"/>
      <c r="GT189" s="200"/>
      <c r="GU189" s="200"/>
      <c r="GV189" s="200"/>
      <c r="GW189" s="200"/>
      <c r="GX189" s="200"/>
      <c r="GY189" s="200"/>
      <c r="GZ189" s="200"/>
      <c r="HA189" s="200"/>
      <c r="HB189" s="200"/>
      <c r="HC189" s="200"/>
      <c r="HD189" s="200"/>
      <c r="HE189" s="200"/>
      <c r="HF189" s="200"/>
      <c r="HG189" s="200"/>
      <c r="HH189" s="200"/>
      <c r="HI189" s="200"/>
      <c r="HJ189" s="200"/>
      <c r="HK189" s="200"/>
      <c r="HL189" s="200"/>
      <c r="HM189" s="200"/>
      <c r="HN189" s="200"/>
      <c r="HO189" s="200"/>
      <c r="HP189" s="200"/>
      <c r="HQ189" s="200"/>
      <c r="HR189" s="200"/>
      <c r="HS189" s="200"/>
      <c r="HT189" s="200"/>
      <c r="HU189" s="200"/>
    </row>
    <row r="190" spans="1:229" ht="12" customHeight="1"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199"/>
      <c r="AW190" s="199"/>
      <c r="AX190" s="199"/>
      <c r="AY190" s="199"/>
      <c r="AZ190" s="199"/>
      <c r="BA190" s="199"/>
      <c r="BB190" s="199"/>
      <c r="BC190" s="199"/>
      <c r="BD190" s="199"/>
      <c r="BE190" s="199"/>
      <c r="BF190" s="199"/>
      <c r="BG190" s="199"/>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c r="CN190" s="200"/>
      <c r="CO190" s="200"/>
      <c r="CP190" s="200"/>
      <c r="CQ190" s="200"/>
      <c r="CR190" s="200"/>
      <c r="CS190" s="200"/>
      <c r="CT190" s="200"/>
      <c r="CU190" s="200"/>
      <c r="CV190" s="200"/>
      <c r="CW190" s="200"/>
      <c r="CX190" s="200"/>
      <c r="CY190" s="200"/>
      <c r="CZ190" s="200"/>
      <c r="DA190" s="200"/>
      <c r="DB190" s="200"/>
      <c r="DC190" s="200"/>
      <c r="DD190" s="200"/>
      <c r="DE190" s="200"/>
      <c r="DF190" s="200"/>
      <c r="DG190" s="200"/>
      <c r="DH190" s="200"/>
      <c r="DI190" s="200"/>
      <c r="DJ190" s="200"/>
      <c r="DK190" s="200"/>
      <c r="DL190" s="200"/>
      <c r="DM190" s="200"/>
      <c r="DN190" s="200"/>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00"/>
      <c r="GO190" s="200"/>
      <c r="GP190" s="200"/>
      <c r="GQ190" s="200"/>
      <c r="GR190" s="200"/>
      <c r="GS190" s="200"/>
      <c r="GT190" s="200"/>
      <c r="GU190" s="200"/>
      <c r="GV190" s="200"/>
      <c r="GW190" s="200"/>
      <c r="GX190" s="200"/>
      <c r="GY190" s="200"/>
      <c r="GZ190" s="200"/>
      <c r="HA190" s="200"/>
      <c r="HB190" s="200"/>
      <c r="HC190" s="200"/>
      <c r="HD190" s="200"/>
      <c r="HE190" s="200"/>
      <c r="HF190" s="200"/>
      <c r="HG190" s="200"/>
      <c r="HH190" s="200"/>
      <c r="HI190" s="200"/>
      <c r="HJ190" s="200"/>
      <c r="HK190" s="200"/>
      <c r="HL190" s="200"/>
      <c r="HM190" s="200"/>
      <c r="HN190" s="200"/>
      <c r="HO190" s="200"/>
      <c r="HP190" s="200"/>
      <c r="HQ190" s="200"/>
      <c r="HR190" s="200"/>
      <c r="HS190" s="200"/>
      <c r="HT190" s="200"/>
      <c r="HU190" s="200"/>
    </row>
    <row r="191" spans="1:229" ht="12" customHeight="1"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199"/>
      <c r="AW191" s="199"/>
      <c r="AX191" s="199"/>
      <c r="AY191" s="199"/>
      <c r="AZ191" s="199"/>
      <c r="BA191" s="199"/>
      <c r="BB191" s="199"/>
      <c r="BC191" s="199"/>
      <c r="BD191" s="199"/>
      <c r="BE191" s="199"/>
      <c r="BF191" s="199"/>
      <c r="BG191" s="199"/>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c r="CN191" s="200"/>
      <c r="CO191" s="200"/>
      <c r="CP191" s="200"/>
      <c r="CQ191" s="200"/>
      <c r="CR191" s="200"/>
      <c r="CS191" s="200"/>
      <c r="CT191" s="200"/>
      <c r="CU191" s="200"/>
      <c r="CV191" s="200"/>
      <c r="CW191" s="200"/>
      <c r="CX191" s="200"/>
      <c r="CY191" s="200"/>
      <c r="CZ191" s="200"/>
      <c r="DA191" s="200"/>
      <c r="DB191" s="200"/>
      <c r="DC191" s="200"/>
      <c r="DD191" s="200"/>
      <c r="DE191" s="200"/>
      <c r="DF191" s="200"/>
      <c r="DG191" s="200"/>
      <c r="DH191" s="200"/>
      <c r="DI191" s="200"/>
      <c r="DJ191" s="200"/>
      <c r="DK191" s="200"/>
      <c r="DL191" s="200"/>
      <c r="DM191" s="200"/>
      <c r="DN191" s="200"/>
      <c r="DO191" s="200"/>
      <c r="DP191" s="200"/>
      <c r="DQ191" s="200"/>
      <c r="DR191" s="200"/>
      <c r="DS191" s="200"/>
      <c r="DT191" s="200"/>
      <c r="DU191" s="200"/>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00"/>
      <c r="GO191" s="200"/>
      <c r="GP191" s="200"/>
      <c r="GQ191" s="200"/>
      <c r="GR191" s="200"/>
      <c r="GS191" s="200"/>
      <c r="GT191" s="200"/>
      <c r="GU191" s="200"/>
      <c r="GV191" s="200"/>
      <c r="GW191" s="200"/>
      <c r="GX191" s="200"/>
      <c r="GY191" s="200"/>
      <c r="GZ191" s="200"/>
      <c r="HA191" s="200"/>
      <c r="HB191" s="200"/>
      <c r="HC191" s="200"/>
      <c r="HD191" s="200"/>
      <c r="HE191" s="200"/>
      <c r="HF191" s="200"/>
      <c r="HG191" s="200"/>
      <c r="HH191" s="200"/>
      <c r="HI191" s="200"/>
      <c r="HJ191" s="200"/>
      <c r="HK191" s="200"/>
      <c r="HL191" s="200"/>
      <c r="HM191" s="200"/>
      <c r="HN191" s="200"/>
      <c r="HO191" s="200"/>
      <c r="HP191" s="200"/>
      <c r="HQ191" s="200"/>
      <c r="HR191" s="200"/>
      <c r="HS191" s="200"/>
      <c r="HT191" s="200"/>
      <c r="HU191" s="200"/>
    </row>
    <row r="192" spans="1:229" ht="12" customHeight="1"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199"/>
      <c r="AW192" s="199"/>
      <c r="AX192" s="199"/>
      <c r="AY192" s="199"/>
      <c r="AZ192" s="199"/>
      <c r="BA192" s="199"/>
      <c r="BB192" s="199"/>
      <c r="BC192" s="199"/>
      <c r="BD192" s="199"/>
      <c r="BE192" s="199"/>
      <c r="BF192" s="199"/>
      <c r="BG192" s="199"/>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c r="CN192" s="200"/>
      <c r="CO192" s="200"/>
      <c r="CP192" s="200"/>
      <c r="CQ192" s="200"/>
      <c r="CR192" s="200"/>
      <c r="CS192" s="200"/>
      <c r="CT192" s="200"/>
      <c r="CU192" s="200"/>
      <c r="CV192" s="200"/>
      <c r="CW192" s="200"/>
      <c r="CX192" s="200"/>
      <c r="CY192" s="200"/>
      <c r="CZ192" s="200"/>
      <c r="DA192" s="200"/>
      <c r="DB192" s="200"/>
      <c r="DC192" s="200"/>
      <c r="DD192" s="200"/>
      <c r="DE192" s="200"/>
      <c r="DF192" s="200"/>
      <c r="DG192" s="200"/>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00"/>
      <c r="GO192" s="200"/>
      <c r="GP192" s="200"/>
      <c r="GQ192" s="200"/>
      <c r="GR192" s="200"/>
      <c r="GS192" s="200"/>
      <c r="GT192" s="200"/>
      <c r="GU192" s="200"/>
      <c r="GV192" s="200"/>
      <c r="GW192" s="200"/>
      <c r="GX192" s="200"/>
      <c r="GY192" s="200"/>
      <c r="GZ192" s="200"/>
      <c r="HA192" s="200"/>
      <c r="HB192" s="200"/>
      <c r="HC192" s="200"/>
      <c r="HD192" s="200"/>
      <c r="HE192" s="200"/>
      <c r="HF192" s="200"/>
      <c r="HG192" s="200"/>
      <c r="HH192" s="200"/>
      <c r="HI192" s="200"/>
      <c r="HJ192" s="200"/>
      <c r="HK192" s="200"/>
      <c r="HL192" s="200"/>
      <c r="HM192" s="200"/>
      <c r="HN192" s="200"/>
      <c r="HO192" s="200"/>
      <c r="HP192" s="200"/>
      <c r="HQ192" s="200"/>
      <c r="HR192" s="200"/>
      <c r="HS192" s="200"/>
      <c r="HT192" s="200"/>
      <c r="HU192" s="200"/>
    </row>
    <row r="193" spans="1:229" ht="12" customHeight="1"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199"/>
      <c r="AW193" s="199"/>
      <c r="AX193" s="199"/>
      <c r="AY193" s="199"/>
      <c r="AZ193" s="199"/>
      <c r="BA193" s="199"/>
      <c r="BB193" s="199"/>
      <c r="BC193" s="199"/>
      <c r="BD193" s="199"/>
      <c r="BE193" s="199"/>
      <c r="BF193" s="199"/>
      <c r="BG193" s="199"/>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c r="CN193" s="200"/>
      <c r="CO193" s="200"/>
      <c r="CP193" s="200"/>
      <c r="CQ193" s="200"/>
      <c r="CR193" s="200"/>
      <c r="CS193" s="200"/>
      <c r="CT193" s="200"/>
      <c r="CU193" s="200"/>
      <c r="CV193" s="200"/>
      <c r="CW193" s="200"/>
      <c r="CX193" s="200"/>
      <c r="CY193" s="200"/>
      <c r="CZ193" s="200"/>
      <c r="DA193" s="200"/>
      <c r="DB193" s="200"/>
      <c r="DC193" s="200"/>
      <c r="DD193" s="200"/>
      <c r="DE193" s="200"/>
      <c r="DF193" s="200"/>
      <c r="DG193" s="200"/>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row>
    <row r="194" spans="1:229" ht="12" customHeight="1"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199"/>
      <c r="AW194" s="199"/>
      <c r="AX194" s="199"/>
      <c r="AY194" s="199"/>
      <c r="AZ194" s="199"/>
      <c r="BA194" s="199"/>
      <c r="BB194" s="199"/>
      <c r="BC194" s="199"/>
      <c r="BD194" s="199"/>
      <c r="BE194" s="199"/>
      <c r="BF194" s="199"/>
      <c r="BG194" s="199"/>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c r="CN194" s="200"/>
      <c r="CO194" s="200"/>
      <c r="CP194" s="200"/>
      <c r="CQ194" s="200"/>
      <c r="CR194" s="200"/>
      <c r="CS194" s="200"/>
      <c r="CT194" s="200"/>
      <c r="CU194" s="200"/>
      <c r="CV194" s="200"/>
      <c r="CW194" s="200"/>
      <c r="CX194" s="200"/>
      <c r="CY194" s="200"/>
      <c r="CZ194" s="200"/>
      <c r="DA194" s="200"/>
      <c r="DB194" s="200"/>
      <c r="DC194" s="200"/>
      <c r="DD194" s="200"/>
      <c r="DE194" s="200"/>
      <c r="DF194" s="200"/>
      <c r="DG194" s="200"/>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row>
    <row r="195" spans="1:229" ht="12" customHeight="1"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199"/>
      <c r="AW195" s="199"/>
      <c r="AX195" s="199"/>
      <c r="AY195" s="199"/>
      <c r="AZ195" s="199"/>
      <c r="BA195" s="199"/>
      <c r="BB195" s="199"/>
      <c r="BC195" s="199"/>
      <c r="BD195" s="199"/>
      <c r="BE195" s="199"/>
      <c r="BF195" s="199"/>
      <c r="BG195" s="199"/>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c r="CN195" s="200"/>
      <c r="CO195" s="200"/>
      <c r="CP195" s="200"/>
      <c r="CQ195" s="200"/>
      <c r="CR195" s="200"/>
      <c r="CS195" s="200"/>
      <c r="CT195" s="200"/>
      <c r="CU195" s="200"/>
      <c r="CV195" s="200"/>
      <c r="CW195" s="200"/>
      <c r="CX195" s="200"/>
      <c r="CY195" s="200"/>
      <c r="CZ195" s="200"/>
      <c r="DA195" s="200"/>
      <c r="DB195" s="200"/>
      <c r="DC195" s="200"/>
      <c r="DD195" s="200"/>
      <c r="DE195" s="200"/>
      <c r="DF195" s="200"/>
      <c r="DG195" s="200"/>
      <c r="DH195" s="200"/>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row>
    <row r="196" spans="1:229" ht="12" customHeight="1"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199"/>
      <c r="AW196" s="199"/>
      <c r="AX196" s="199"/>
      <c r="AY196" s="199"/>
      <c r="AZ196" s="199"/>
      <c r="BA196" s="199"/>
      <c r="BB196" s="199"/>
      <c r="BC196" s="199"/>
      <c r="BD196" s="199"/>
      <c r="BE196" s="199"/>
      <c r="BF196" s="199"/>
      <c r="BG196" s="199"/>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c r="CN196" s="200"/>
      <c r="CO196" s="200"/>
      <c r="CP196" s="200"/>
      <c r="CQ196" s="200"/>
      <c r="CR196" s="200"/>
      <c r="CS196" s="200"/>
      <c r="CT196" s="200"/>
      <c r="CU196" s="200"/>
      <c r="CV196" s="200"/>
      <c r="CW196" s="200"/>
      <c r="CX196" s="200"/>
      <c r="CY196" s="200"/>
      <c r="CZ196" s="200"/>
      <c r="DA196" s="200"/>
      <c r="DB196" s="200"/>
      <c r="DC196" s="200"/>
      <c r="DD196" s="200"/>
      <c r="DE196" s="200"/>
      <c r="DF196" s="200"/>
      <c r="DG196" s="200"/>
      <c r="DH196" s="200"/>
      <c r="DI196" s="200"/>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row>
    <row r="197" spans="1:229" ht="12" customHeight="1"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199"/>
      <c r="AW197" s="199"/>
      <c r="AX197" s="199"/>
      <c r="AY197" s="199"/>
      <c r="AZ197" s="199"/>
      <c r="BA197" s="199"/>
      <c r="BB197" s="199"/>
      <c r="BC197" s="199"/>
      <c r="BD197" s="199"/>
      <c r="BE197" s="199"/>
      <c r="BF197" s="199"/>
      <c r="BG197" s="199"/>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c r="CN197" s="200"/>
      <c r="CO197" s="200"/>
      <c r="CP197" s="200"/>
      <c r="CQ197" s="200"/>
      <c r="CR197" s="200"/>
      <c r="CS197" s="200"/>
      <c r="CT197" s="200"/>
      <c r="CU197" s="200"/>
      <c r="CV197" s="200"/>
      <c r="CW197" s="200"/>
      <c r="CX197" s="200"/>
      <c r="CY197" s="200"/>
      <c r="CZ197" s="200"/>
      <c r="DA197" s="200"/>
      <c r="DB197" s="200"/>
      <c r="DC197" s="200"/>
      <c r="DD197" s="200"/>
      <c r="DE197" s="200"/>
      <c r="DF197" s="200"/>
      <c r="DG197" s="200"/>
      <c r="DH197" s="200"/>
      <c r="DI197" s="200"/>
      <c r="DJ197" s="200"/>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row>
    <row r="198" spans="1:229" ht="12" customHeight="1"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199"/>
      <c r="AW198" s="199"/>
      <c r="AX198" s="199"/>
      <c r="AY198" s="199"/>
      <c r="AZ198" s="199"/>
      <c r="BA198" s="199"/>
      <c r="BB198" s="199"/>
      <c r="BC198" s="199"/>
      <c r="BD198" s="199"/>
      <c r="BE198" s="199"/>
      <c r="BF198" s="199"/>
      <c r="BG198" s="199"/>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00"/>
      <c r="GO198" s="200"/>
      <c r="GP198" s="200"/>
      <c r="GQ198" s="200"/>
      <c r="GR198" s="200"/>
      <c r="GS198" s="200"/>
      <c r="GT198" s="200"/>
      <c r="GU198" s="200"/>
      <c r="GV198" s="200"/>
      <c r="GW198" s="200"/>
      <c r="GX198" s="200"/>
      <c r="GY198" s="200"/>
      <c r="GZ198" s="200"/>
      <c r="HA198" s="200"/>
      <c r="HB198" s="200"/>
      <c r="HC198" s="200"/>
      <c r="HD198" s="200"/>
      <c r="HE198" s="200"/>
      <c r="HF198" s="200"/>
      <c r="HG198" s="200"/>
      <c r="HH198" s="200"/>
      <c r="HI198" s="200"/>
      <c r="HJ198" s="200"/>
      <c r="HK198" s="200"/>
      <c r="HL198" s="200"/>
      <c r="HM198" s="200"/>
      <c r="HN198" s="200"/>
      <c r="HO198" s="200"/>
      <c r="HP198" s="200"/>
      <c r="HQ198" s="200"/>
      <c r="HR198" s="200"/>
      <c r="HS198" s="200"/>
      <c r="HT198" s="200"/>
      <c r="HU198" s="200"/>
    </row>
    <row r="199" spans="1:229" ht="12" customHeight="1"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199"/>
      <c r="AW199" s="199"/>
      <c r="AX199" s="199"/>
      <c r="AY199" s="199"/>
      <c r="AZ199" s="199"/>
      <c r="BA199" s="199"/>
      <c r="BB199" s="199"/>
      <c r="BC199" s="199"/>
      <c r="BD199" s="199"/>
      <c r="BE199" s="199"/>
      <c r="BF199" s="199"/>
      <c r="BG199" s="199"/>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c r="CN199" s="200"/>
      <c r="CO199" s="200"/>
      <c r="CP199" s="200"/>
      <c r="CQ199" s="200"/>
      <c r="CR199" s="200"/>
      <c r="CS199" s="200"/>
      <c r="CT199" s="200"/>
      <c r="CU199" s="200"/>
      <c r="CV199" s="200"/>
      <c r="CW199" s="200"/>
      <c r="CX199" s="200"/>
      <c r="CY199" s="200"/>
      <c r="CZ199" s="200"/>
      <c r="DA199" s="200"/>
      <c r="DB199" s="200"/>
      <c r="DC199" s="200"/>
      <c r="DD199" s="200"/>
      <c r="DE199" s="200"/>
      <c r="DF199" s="200"/>
      <c r="DG199" s="200"/>
      <c r="DH199" s="200"/>
      <c r="DI199" s="200"/>
      <c r="DJ199" s="200"/>
      <c r="DK199" s="200"/>
      <c r="DL199" s="200"/>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00"/>
      <c r="GO199" s="200"/>
      <c r="GP199" s="200"/>
      <c r="GQ199" s="200"/>
      <c r="GR199" s="200"/>
      <c r="GS199" s="200"/>
      <c r="GT199" s="200"/>
      <c r="GU199" s="200"/>
      <c r="GV199" s="200"/>
      <c r="GW199" s="200"/>
      <c r="GX199" s="200"/>
      <c r="GY199" s="200"/>
      <c r="GZ199" s="200"/>
      <c r="HA199" s="200"/>
      <c r="HB199" s="200"/>
      <c r="HC199" s="200"/>
      <c r="HD199" s="200"/>
      <c r="HE199" s="200"/>
      <c r="HF199" s="200"/>
      <c r="HG199" s="200"/>
      <c r="HH199" s="200"/>
      <c r="HI199" s="200"/>
      <c r="HJ199" s="200"/>
      <c r="HK199" s="200"/>
      <c r="HL199" s="200"/>
      <c r="HM199" s="200"/>
      <c r="HN199" s="200"/>
      <c r="HO199" s="200"/>
      <c r="HP199" s="200"/>
      <c r="HQ199" s="200"/>
      <c r="HR199" s="200"/>
      <c r="HS199" s="200"/>
      <c r="HT199" s="200"/>
      <c r="HU199" s="200"/>
    </row>
    <row r="200" spans="1:229" ht="12" customHeight="1"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199"/>
      <c r="AW200" s="199"/>
      <c r="AX200" s="199"/>
      <c r="AY200" s="199"/>
      <c r="AZ200" s="199"/>
      <c r="BA200" s="199"/>
      <c r="BB200" s="199"/>
      <c r="BC200" s="199"/>
      <c r="BD200" s="199"/>
      <c r="BE200" s="199"/>
      <c r="BF200" s="199"/>
      <c r="BG200" s="199"/>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c r="CN200" s="200"/>
      <c r="CO200" s="200"/>
      <c r="CP200" s="200"/>
      <c r="CQ200" s="200"/>
      <c r="CR200" s="200"/>
      <c r="CS200" s="200"/>
      <c r="CT200" s="200"/>
      <c r="CU200" s="200"/>
      <c r="CV200" s="200"/>
      <c r="CW200" s="200"/>
      <c r="CX200" s="200"/>
      <c r="CY200" s="200"/>
      <c r="CZ200" s="200"/>
      <c r="DA200" s="200"/>
      <c r="DB200" s="200"/>
      <c r="DC200" s="200"/>
      <c r="DD200" s="200"/>
      <c r="DE200" s="200"/>
      <c r="DF200" s="200"/>
      <c r="DG200" s="200"/>
      <c r="DH200" s="200"/>
      <c r="DI200" s="200"/>
      <c r="DJ200" s="200"/>
      <c r="DK200" s="200"/>
      <c r="DL200" s="200"/>
      <c r="DM200" s="200"/>
      <c r="DN200" s="200"/>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0"/>
      <c r="FX200" s="200"/>
      <c r="FY200" s="200"/>
      <c r="FZ200" s="200"/>
      <c r="GA200" s="200"/>
      <c r="GB200" s="200"/>
      <c r="GC200" s="200"/>
      <c r="GD200" s="200"/>
      <c r="GE200" s="200"/>
      <c r="GF200" s="200"/>
      <c r="GG200" s="200"/>
      <c r="GH200" s="200"/>
      <c r="GI200" s="200"/>
      <c r="GJ200" s="200"/>
      <c r="GK200" s="200"/>
      <c r="GL200" s="200"/>
      <c r="GM200" s="200"/>
      <c r="GN200" s="200"/>
      <c r="GO200" s="200"/>
      <c r="GP200" s="200"/>
      <c r="GQ200" s="200"/>
      <c r="GR200" s="200"/>
      <c r="GS200" s="200"/>
      <c r="GT200" s="200"/>
      <c r="GU200" s="200"/>
      <c r="GV200" s="200"/>
      <c r="GW200" s="200"/>
      <c r="GX200" s="200"/>
      <c r="GY200" s="200"/>
      <c r="GZ200" s="200"/>
      <c r="HA200" s="200"/>
      <c r="HB200" s="200"/>
      <c r="HC200" s="200"/>
      <c r="HD200" s="200"/>
      <c r="HE200" s="200"/>
      <c r="HF200" s="200"/>
      <c r="HG200" s="200"/>
      <c r="HH200" s="200"/>
      <c r="HI200" s="200"/>
      <c r="HJ200" s="200"/>
      <c r="HK200" s="200"/>
      <c r="HL200" s="200"/>
      <c r="HM200" s="200"/>
      <c r="HN200" s="200"/>
      <c r="HO200" s="200"/>
      <c r="HP200" s="200"/>
      <c r="HQ200" s="200"/>
      <c r="HR200" s="200"/>
      <c r="HS200" s="200"/>
      <c r="HT200" s="200"/>
      <c r="HU200" s="200"/>
    </row>
    <row r="201" spans="1:229" ht="12" customHeight="1"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199"/>
      <c r="AW201" s="199"/>
      <c r="AX201" s="199"/>
      <c r="AY201" s="199"/>
      <c r="AZ201" s="199"/>
      <c r="BA201" s="199"/>
      <c r="BB201" s="199"/>
      <c r="BC201" s="199"/>
      <c r="BD201" s="199"/>
      <c r="BE201" s="199"/>
      <c r="BF201" s="199"/>
      <c r="BG201" s="199"/>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c r="FN201" s="200"/>
      <c r="FO201" s="200"/>
      <c r="FP201" s="200"/>
      <c r="FQ201" s="200"/>
      <c r="FR201" s="200"/>
      <c r="FS201" s="200"/>
      <c r="FT201" s="200"/>
      <c r="FU201" s="200"/>
      <c r="FV201" s="200"/>
      <c r="FW201" s="200"/>
      <c r="FX201" s="200"/>
      <c r="FY201" s="200"/>
      <c r="FZ201" s="200"/>
      <c r="GA201" s="200"/>
      <c r="GB201" s="200"/>
      <c r="GC201" s="200"/>
      <c r="GD201" s="200"/>
      <c r="GE201" s="200"/>
      <c r="GF201" s="200"/>
      <c r="GG201" s="200"/>
      <c r="GH201" s="200"/>
      <c r="GI201" s="200"/>
      <c r="GJ201" s="200"/>
      <c r="GK201" s="200"/>
      <c r="GL201" s="200"/>
      <c r="GM201" s="200"/>
      <c r="GN201" s="200"/>
      <c r="GO201" s="200"/>
      <c r="GP201" s="200"/>
      <c r="GQ201" s="200"/>
      <c r="GR201" s="200"/>
      <c r="GS201" s="200"/>
      <c r="GT201" s="200"/>
      <c r="GU201" s="200"/>
      <c r="GV201" s="200"/>
      <c r="GW201" s="200"/>
      <c r="GX201" s="200"/>
      <c r="GY201" s="200"/>
      <c r="GZ201" s="200"/>
      <c r="HA201" s="200"/>
      <c r="HB201" s="200"/>
      <c r="HC201" s="200"/>
      <c r="HD201" s="200"/>
      <c r="HE201" s="200"/>
      <c r="HF201" s="200"/>
      <c r="HG201" s="200"/>
      <c r="HH201" s="200"/>
      <c r="HI201" s="200"/>
      <c r="HJ201" s="200"/>
      <c r="HK201" s="200"/>
      <c r="HL201" s="200"/>
      <c r="HM201" s="200"/>
      <c r="HN201" s="200"/>
      <c r="HO201" s="200"/>
      <c r="HP201" s="200"/>
      <c r="HQ201" s="200"/>
      <c r="HR201" s="200"/>
      <c r="HS201" s="200"/>
      <c r="HT201" s="200"/>
      <c r="HU201" s="200"/>
    </row>
    <row r="202" spans="1:229" ht="12" customHeight="1"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199"/>
      <c r="AW202" s="199"/>
      <c r="AX202" s="199"/>
      <c r="AY202" s="199"/>
      <c r="AZ202" s="199"/>
      <c r="BA202" s="199"/>
      <c r="BB202" s="199"/>
      <c r="BC202" s="199"/>
      <c r="BD202" s="199"/>
      <c r="BE202" s="199"/>
      <c r="BF202" s="199"/>
      <c r="BG202" s="199"/>
      <c r="BH202" s="200"/>
      <c r="BI202" s="200"/>
      <c r="BJ202" s="200"/>
      <c r="BK202" s="200"/>
      <c r="BL202" s="200"/>
      <c r="BM202" s="200"/>
      <c r="BN202" s="200"/>
      <c r="BO202" s="200"/>
      <c r="BP202" s="200"/>
      <c r="BQ202" s="200"/>
      <c r="BR202" s="200"/>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c r="CM202" s="200"/>
      <c r="CN202" s="200"/>
      <c r="CO202" s="200"/>
      <c r="CP202" s="200"/>
      <c r="CQ202" s="200"/>
      <c r="CR202" s="200"/>
      <c r="CS202" s="200"/>
      <c r="CT202" s="200"/>
      <c r="CU202" s="200"/>
      <c r="CV202" s="200"/>
      <c r="CW202" s="200"/>
      <c r="CX202" s="200"/>
      <c r="CY202" s="200"/>
      <c r="CZ202" s="200"/>
      <c r="DA202" s="200"/>
      <c r="DB202" s="200"/>
      <c r="DC202" s="200"/>
      <c r="DD202" s="200"/>
      <c r="DE202" s="200"/>
      <c r="DF202" s="200"/>
      <c r="DG202" s="200"/>
      <c r="DH202" s="200"/>
      <c r="DI202" s="200"/>
      <c r="DJ202" s="200"/>
      <c r="DK202" s="200"/>
      <c r="DL202" s="200"/>
      <c r="DM202" s="200"/>
      <c r="DN202" s="200"/>
      <c r="DO202" s="200"/>
      <c r="DP202" s="200"/>
      <c r="DQ202" s="200"/>
      <c r="DR202" s="200"/>
      <c r="DS202" s="200"/>
      <c r="DT202" s="200"/>
      <c r="DU202" s="200"/>
      <c r="DV202" s="200"/>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200"/>
      <c r="EV202" s="200"/>
      <c r="EW202" s="200"/>
      <c r="EX202" s="200"/>
      <c r="EY202" s="200"/>
      <c r="EZ202" s="200"/>
      <c r="FA202" s="200"/>
      <c r="FB202" s="200"/>
      <c r="FC202" s="200"/>
      <c r="FD202" s="200"/>
      <c r="FE202" s="200"/>
      <c r="FF202" s="200"/>
      <c r="FG202" s="200"/>
      <c r="FH202" s="200"/>
      <c r="FI202" s="200"/>
      <c r="FJ202" s="200"/>
      <c r="FK202" s="200"/>
      <c r="FL202" s="200"/>
      <c r="FM202" s="200"/>
      <c r="FN202" s="200"/>
      <c r="FO202" s="200"/>
      <c r="FP202" s="200"/>
      <c r="FQ202" s="200"/>
      <c r="FR202" s="200"/>
      <c r="FS202" s="200"/>
      <c r="FT202" s="200"/>
      <c r="FU202" s="200"/>
      <c r="FV202" s="200"/>
      <c r="FW202" s="200"/>
      <c r="FX202" s="200"/>
      <c r="FY202" s="200"/>
      <c r="FZ202" s="200"/>
      <c r="GA202" s="200"/>
      <c r="GB202" s="200"/>
      <c r="GC202" s="200"/>
      <c r="GD202" s="200"/>
      <c r="GE202" s="200"/>
      <c r="GF202" s="200"/>
      <c r="GG202" s="200"/>
      <c r="GH202" s="200"/>
      <c r="GI202" s="200"/>
      <c r="GJ202" s="200"/>
      <c r="GK202" s="200"/>
      <c r="GL202" s="200"/>
      <c r="GM202" s="200"/>
      <c r="GN202" s="200"/>
      <c r="GO202" s="200"/>
      <c r="GP202" s="200"/>
      <c r="GQ202" s="200"/>
      <c r="GR202" s="200"/>
      <c r="GS202" s="200"/>
      <c r="GT202" s="200"/>
      <c r="GU202" s="200"/>
      <c r="GV202" s="200"/>
      <c r="GW202" s="200"/>
      <c r="GX202" s="200"/>
      <c r="GY202" s="200"/>
      <c r="GZ202" s="200"/>
      <c r="HA202" s="200"/>
      <c r="HB202" s="200"/>
      <c r="HC202" s="200"/>
      <c r="HD202" s="200"/>
      <c r="HE202" s="200"/>
      <c r="HF202" s="200"/>
      <c r="HG202" s="200"/>
      <c r="HH202" s="200"/>
      <c r="HI202" s="200"/>
      <c r="HJ202" s="200"/>
      <c r="HK202" s="200"/>
      <c r="HL202" s="200"/>
      <c r="HM202" s="200"/>
      <c r="HN202" s="200"/>
      <c r="HO202" s="200"/>
      <c r="HP202" s="200"/>
      <c r="HQ202" s="200"/>
      <c r="HR202" s="200"/>
      <c r="HS202" s="200"/>
      <c r="HT202" s="200"/>
      <c r="HU202" s="200"/>
    </row>
    <row r="203" spans="1:229" ht="12" customHeight="1"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199"/>
      <c r="AW203" s="199"/>
      <c r="AX203" s="199"/>
      <c r="AY203" s="199"/>
      <c r="AZ203" s="199"/>
      <c r="BA203" s="199"/>
      <c r="BB203" s="199"/>
      <c r="BC203" s="199"/>
      <c r="BD203" s="199"/>
      <c r="BE203" s="199"/>
      <c r="BF203" s="199"/>
      <c r="BG203" s="199"/>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c r="CM203" s="200"/>
      <c r="CN203" s="200"/>
      <c r="CO203" s="200"/>
      <c r="CP203" s="200"/>
      <c r="CQ203" s="200"/>
      <c r="CR203" s="200"/>
      <c r="CS203" s="200"/>
      <c r="CT203" s="200"/>
      <c r="CU203" s="200"/>
      <c r="CV203" s="200"/>
      <c r="CW203" s="200"/>
      <c r="CX203" s="200"/>
      <c r="CY203" s="200"/>
      <c r="CZ203" s="200"/>
      <c r="DA203" s="200"/>
      <c r="DB203" s="200"/>
      <c r="DC203" s="200"/>
      <c r="DD203" s="200"/>
      <c r="DE203" s="200"/>
      <c r="DF203" s="200"/>
      <c r="DG203" s="200"/>
      <c r="DH203" s="200"/>
      <c r="DI203" s="200"/>
      <c r="DJ203" s="200"/>
      <c r="DK203" s="200"/>
      <c r="DL203" s="200"/>
      <c r="DM203" s="200"/>
      <c r="DN203" s="200"/>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200"/>
      <c r="EV203" s="200"/>
      <c r="EW203" s="200"/>
      <c r="EX203" s="200"/>
      <c r="EY203" s="200"/>
      <c r="EZ203" s="200"/>
      <c r="FA203" s="200"/>
      <c r="FB203" s="200"/>
      <c r="FC203" s="200"/>
      <c r="FD203" s="200"/>
      <c r="FE203" s="200"/>
      <c r="FF203" s="200"/>
      <c r="FG203" s="200"/>
      <c r="FH203" s="200"/>
      <c r="FI203" s="200"/>
      <c r="FJ203" s="200"/>
      <c r="FK203" s="200"/>
      <c r="FL203" s="200"/>
      <c r="FM203" s="200"/>
      <c r="FN203" s="200"/>
      <c r="FO203" s="200"/>
      <c r="FP203" s="200"/>
      <c r="FQ203" s="200"/>
      <c r="FR203" s="200"/>
      <c r="FS203" s="200"/>
      <c r="FT203" s="200"/>
      <c r="FU203" s="200"/>
      <c r="FV203" s="200"/>
      <c r="FW203" s="200"/>
      <c r="FX203" s="200"/>
      <c r="FY203" s="200"/>
      <c r="FZ203" s="200"/>
      <c r="GA203" s="200"/>
      <c r="GB203" s="200"/>
      <c r="GC203" s="200"/>
      <c r="GD203" s="200"/>
      <c r="GE203" s="200"/>
      <c r="GF203" s="200"/>
      <c r="GG203" s="200"/>
      <c r="GH203" s="200"/>
      <c r="GI203" s="200"/>
      <c r="GJ203" s="200"/>
      <c r="GK203" s="200"/>
      <c r="GL203" s="200"/>
      <c r="GM203" s="200"/>
      <c r="GN203" s="200"/>
      <c r="GO203" s="200"/>
      <c r="GP203" s="200"/>
      <c r="GQ203" s="200"/>
      <c r="GR203" s="200"/>
      <c r="GS203" s="200"/>
      <c r="GT203" s="200"/>
      <c r="GU203" s="200"/>
      <c r="GV203" s="200"/>
      <c r="GW203" s="200"/>
      <c r="GX203" s="200"/>
      <c r="GY203" s="200"/>
      <c r="GZ203" s="200"/>
      <c r="HA203" s="200"/>
      <c r="HB203" s="200"/>
      <c r="HC203" s="200"/>
      <c r="HD203" s="200"/>
      <c r="HE203" s="200"/>
      <c r="HF203" s="200"/>
      <c r="HG203" s="200"/>
      <c r="HH203" s="200"/>
      <c r="HI203" s="200"/>
      <c r="HJ203" s="200"/>
      <c r="HK203" s="200"/>
      <c r="HL203" s="200"/>
      <c r="HM203" s="200"/>
      <c r="HN203" s="200"/>
      <c r="HO203" s="200"/>
      <c r="HP203" s="200"/>
      <c r="HQ203" s="200"/>
      <c r="HR203" s="200"/>
      <c r="HS203" s="200"/>
      <c r="HT203" s="200"/>
      <c r="HU203" s="200"/>
    </row>
    <row r="204" spans="1:229" ht="12" customHeight="1"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199"/>
      <c r="AW204" s="199"/>
      <c r="AX204" s="199"/>
      <c r="AY204" s="199"/>
      <c r="AZ204" s="199"/>
      <c r="BA204" s="199"/>
      <c r="BB204" s="199"/>
      <c r="BC204" s="199"/>
      <c r="BD204" s="199"/>
      <c r="BE204" s="199"/>
      <c r="BF204" s="199"/>
      <c r="BG204" s="199"/>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c r="CU204" s="200"/>
      <c r="CV204" s="200"/>
      <c r="CW204" s="200"/>
      <c r="CX204" s="200"/>
      <c r="CY204" s="200"/>
      <c r="CZ204" s="200"/>
      <c r="DA204" s="200"/>
      <c r="DB204" s="200"/>
      <c r="DC204" s="200"/>
      <c r="DD204" s="200"/>
      <c r="DE204" s="200"/>
      <c r="DF204" s="200"/>
      <c r="DG204" s="200"/>
      <c r="DH204" s="200"/>
      <c r="DI204" s="200"/>
      <c r="DJ204" s="200"/>
      <c r="DK204" s="200"/>
      <c r="DL204" s="200"/>
      <c r="DM204" s="200"/>
      <c r="DN204" s="200"/>
      <c r="DO204" s="200"/>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200"/>
      <c r="EV204" s="200"/>
      <c r="EW204" s="200"/>
      <c r="EX204" s="200"/>
      <c r="EY204" s="200"/>
      <c r="EZ204" s="200"/>
      <c r="FA204" s="200"/>
      <c r="FB204" s="200"/>
      <c r="FC204" s="200"/>
      <c r="FD204" s="200"/>
      <c r="FE204" s="200"/>
      <c r="FF204" s="200"/>
      <c r="FG204" s="200"/>
      <c r="FH204" s="200"/>
      <c r="FI204" s="200"/>
      <c r="FJ204" s="200"/>
      <c r="FK204" s="200"/>
      <c r="FL204" s="200"/>
      <c r="FM204" s="200"/>
      <c r="FN204" s="200"/>
      <c r="FO204" s="200"/>
      <c r="FP204" s="200"/>
      <c r="FQ204" s="200"/>
      <c r="FR204" s="200"/>
      <c r="FS204" s="200"/>
      <c r="FT204" s="200"/>
      <c r="FU204" s="200"/>
      <c r="FV204" s="200"/>
      <c r="FW204" s="200"/>
      <c r="FX204" s="200"/>
      <c r="FY204" s="200"/>
      <c r="FZ204" s="200"/>
      <c r="GA204" s="200"/>
      <c r="GB204" s="200"/>
      <c r="GC204" s="200"/>
      <c r="GD204" s="200"/>
      <c r="GE204" s="200"/>
      <c r="GF204" s="200"/>
      <c r="GG204" s="200"/>
      <c r="GH204" s="200"/>
      <c r="GI204" s="200"/>
      <c r="GJ204" s="200"/>
      <c r="GK204" s="200"/>
      <c r="GL204" s="200"/>
      <c r="GM204" s="200"/>
      <c r="GN204" s="200"/>
      <c r="GO204" s="200"/>
      <c r="GP204" s="200"/>
      <c r="GQ204" s="200"/>
      <c r="GR204" s="200"/>
      <c r="GS204" s="200"/>
      <c r="GT204" s="200"/>
      <c r="GU204" s="200"/>
      <c r="GV204" s="200"/>
      <c r="GW204" s="200"/>
      <c r="GX204" s="200"/>
      <c r="GY204" s="200"/>
      <c r="GZ204" s="200"/>
      <c r="HA204" s="200"/>
      <c r="HB204" s="200"/>
      <c r="HC204" s="200"/>
      <c r="HD204" s="200"/>
      <c r="HE204" s="200"/>
      <c r="HF204" s="200"/>
      <c r="HG204" s="200"/>
      <c r="HH204" s="200"/>
      <c r="HI204" s="200"/>
      <c r="HJ204" s="200"/>
      <c r="HK204" s="200"/>
      <c r="HL204" s="200"/>
      <c r="HM204" s="200"/>
      <c r="HN204" s="200"/>
      <c r="HO204" s="200"/>
      <c r="HP204" s="200"/>
      <c r="HQ204" s="200"/>
      <c r="HR204" s="200"/>
      <c r="HS204" s="200"/>
      <c r="HT204" s="200"/>
      <c r="HU204" s="200"/>
    </row>
    <row r="205" spans="1:229" ht="12" customHeight="1"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199"/>
      <c r="AW205" s="199"/>
      <c r="AX205" s="199"/>
      <c r="AY205" s="199"/>
      <c r="AZ205" s="199"/>
      <c r="BA205" s="199"/>
      <c r="BB205" s="199"/>
      <c r="BC205" s="199"/>
      <c r="BD205" s="199"/>
      <c r="BE205" s="199"/>
      <c r="BF205" s="199"/>
      <c r="BG205" s="199"/>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c r="CM205" s="200"/>
      <c r="CN205" s="200"/>
      <c r="CO205" s="200"/>
      <c r="CP205" s="200"/>
      <c r="CQ205" s="200"/>
      <c r="CR205" s="200"/>
      <c r="CS205" s="200"/>
      <c r="CT205" s="200"/>
      <c r="CU205" s="200"/>
      <c r="CV205" s="200"/>
      <c r="CW205" s="200"/>
      <c r="CX205" s="200"/>
      <c r="CY205" s="200"/>
      <c r="CZ205" s="200"/>
      <c r="DA205" s="200"/>
      <c r="DB205" s="200"/>
      <c r="DC205" s="200"/>
      <c r="DD205" s="200"/>
      <c r="DE205" s="200"/>
      <c r="DF205" s="200"/>
      <c r="DG205" s="200"/>
      <c r="DH205" s="200"/>
      <c r="DI205" s="200"/>
      <c r="DJ205" s="200"/>
      <c r="DK205" s="200"/>
      <c r="DL205" s="200"/>
      <c r="DM205" s="200"/>
      <c r="DN205" s="200"/>
      <c r="DO205" s="200"/>
      <c r="DP205" s="200"/>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200"/>
      <c r="EV205" s="200"/>
      <c r="EW205" s="200"/>
      <c r="EX205" s="200"/>
      <c r="EY205" s="200"/>
      <c r="EZ205" s="200"/>
      <c r="FA205" s="200"/>
      <c r="FB205" s="200"/>
      <c r="FC205" s="200"/>
      <c r="FD205" s="200"/>
      <c r="FE205" s="200"/>
      <c r="FF205" s="200"/>
      <c r="FG205" s="200"/>
      <c r="FH205" s="200"/>
      <c r="FI205" s="200"/>
      <c r="FJ205" s="200"/>
      <c r="FK205" s="200"/>
      <c r="FL205" s="200"/>
      <c r="FM205" s="200"/>
      <c r="FN205" s="200"/>
      <c r="FO205" s="200"/>
      <c r="FP205" s="200"/>
      <c r="FQ205" s="200"/>
      <c r="FR205" s="200"/>
      <c r="FS205" s="200"/>
      <c r="FT205" s="200"/>
      <c r="FU205" s="200"/>
      <c r="FV205" s="200"/>
      <c r="FW205" s="200"/>
      <c r="FX205" s="200"/>
      <c r="FY205" s="200"/>
      <c r="FZ205" s="200"/>
      <c r="GA205" s="200"/>
      <c r="GB205" s="200"/>
      <c r="GC205" s="200"/>
      <c r="GD205" s="200"/>
      <c r="GE205" s="200"/>
      <c r="GF205" s="200"/>
      <c r="GG205" s="200"/>
      <c r="GH205" s="200"/>
      <c r="GI205" s="200"/>
      <c r="GJ205" s="200"/>
      <c r="GK205" s="200"/>
      <c r="GL205" s="200"/>
      <c r="GM205" s="200"/>
      <c r="GN205" s="200"/>
      <c r="GO205" s="200"/>
      <c r="GP205" s="200"/>
      <c r="GQ205" s="200"/>
      <c r="GR205" s="200"/>
      <c r="GS205" s="200"/>
      <c r="GT205" s="200"/>
      <c r="GU205" s="200"/>
      <c r="GV205" s="200"/>
      <c r="GW205" s="200"/>
      <c r="GX205" s="200"/>
      <c r="GY205" s="200"/>
      <c r="GZ205" s="200"/>
      <c r="HA205" s="200"/>
      <c r="HB205" s="200"/>
      <c r="HC205" s="200"/>
      <c r="HD205" s="200"/>
      <c r="HE205" s="200"/>
      <c r="HF205" s="200"/>
      <c r="HG205" s="200"/>
      <c r="HH205" s="200"/>
      <c r="HI205" s="200"/>
      <c r="HJ205" s="200"/>
      <c r="HK205" s="200"/>
      <c r="HL205" s="200"/>
      <c r="HM205" s="200"/>
      <c r="HN205" s="200"/>
      <c r="HO205" s="200"/>
      <c r="HP205" s="200"/>
      <c r="HQ205" s="200"/>
      <c r="HR205" s="200"/>
      <c r="HS205" s="200"/>
      <c r="HT205" s="200"/>
      <c r="HU205" s="200"/>
    </row>
    <row r="206" spans="1:229" ht="12" customHeight="1"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199"/>
      <c r="AW206" s="199"/>
      <c r="AX206" s="199"/>
      <c r="AY206" s="199"/>
      <c r="AZ206" s="199"/>
      <c r="BA206" s="199"/>
      <c r="BB206" s="199"/>
      <c r="BC206" s="199"/>
      <c r="BD206" s="199"/>
      <c r="BE206" s="199"/>
      <c r="BF206" s="199"/>
      <c r="BG206" s="199"/>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c r="CN206" s="200"/>
      <c r="CO206" s="200"/>
      <c r="CP206" s="200"/>
      <c r="CQ206" s="200"/>
      <c r="CR206" s="200"/>
      <c r="CS206" s="200"/>
      <c r="CT206" s="200"/>
      <c r="CU206" s="200"/>
      <c r="CV206" s="200"/>
      <c r="CW206" s="200"/>
      <c r="CX206" s="200"/>
      <c r="CY206" s="200"/>
      <c r="CZ206" s="200"/>
      <c r="DA206" s="200"/>
      <c r="DB206" s="200"/>
      <c r="DC206" s="200"/>
      <c r="DD206" s="200"/>
      <c r="DE206" s="200"/>
      <c r="DF206" s="200"/>
      <c r="DG206" s="200"/>
      <c r="DH206" s="200"/>
      <c r="DI206" s="200"/>
      <c r="DJ206" s="200"/>
      <c r="DK206" s="200"/>
      <c r="DL206" s="200"/>
      <c r="DM206" s="200"/>
      <c r="DN206" s="200"/>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00"/>
      <c r="GO206" s="200"/>
      <c r="GP206" s="200"/>
      <c r="GQ206" s="200"/>
      <c r="GR206" s="200"/>
      <c r="GS206" s="200"/>
      <c r="GT206" s="200"/>
      <c r="GU206" s="200"/>
      <c r="GV206" s="200"/>
      <c r="GW206" s="200"/>
      <c r="GX206" s="200"/>
      <c r="GY206" s="200"/>
      <c r="GZ206" s="200"/>
      <c r="HA206" s="200"/>
      <c r="HB206" s="200"/>
      <c r="HC206" s="200"/>
      <c r="HD206" s="200"/>
      <c r="HE206" s="200"/>
      <c r="HF206" s="200"/>
      <c r="HG206" s="200"/>
      <c r="HH206" s="200"/>
      <c r="HI206" s="200"/>
      <c r="HJ206" s="200"/>
      <c r="HK206" s="200"/>
      <c r="HL206" s="200"/>
      <c r="HM206" s="200"/>
      <c r="HN206" s="200"/>
      <c r="HO206" s="200"/>
      <c r="HP206" s="200"/>
      <c r="HQ206" s="200"/>
      <c r="HR206" s="200"/>
      <c r="HS206" s="200"/>
      <c r="HT206" s="200"/>
      <c r="HU206" s="200"/>
    </row>
    <row r="207" spans="1:229" ht="12" customHeight="1"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199"/>
      <c r="AW207" s="199"/>
      <c r="AX207" s="199"/>
      <c r="AY207" s="199"/>
      <c r="AZ207" s="199"/>
      <c r="BA207" s="199"/>
      <c r="BB207" s="199"/>
      <c r="BC207" s="199"/>
      <c r="BD207" s="199"/>
      <c r="BE207" s="199"/>
      <c r="BF207" s="199"/>
      <c r="BG207" s="199"/>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c r="CM207" s="200"/>
      <c r="CN207" s="200"/>
      <c r="CO207" s="200"/>
      <c r="CP207" s="200"/>
      <c r="CQ207" s="200"/>
      <c r="CR207" s="200"/>
      <c r="CS207" s="200"/>
      <c r="CT207" s="200"/>
      <c r="CU207" s="200"/>
      <c r="CV207" s="200"/>
      <c r="CW207" s="200"/>
      <c r="CX207" s="200"/>
      <c r="CY207" s="200"/>
      <c r="CZ207" s="200"/>
      <c r="DA207" s="200"/>
      <c r="DB207" s="200"/>
      <c r="DC207" s="200"/>
      <c r="DD207" s="200"/>
      <c r="DE207" s="200"/>
      <c r="DF207" s="200"/>
      <c r="DG207" s="200"/>
      <c r="DH207" s="200"/>
      <c r="DI207" s="200"/>
      <c r="DJ207" s="200"/>
      <c r="DK207" s="200"/>
      <c r="DL207" s="200"/>
      <c r="DM207" s="200"/>
      <c r="DN207" s="200"/>
      <c r="DO207" s="200"/>
      <c r="DP207" s="200"/>
      <c r="DQ207" s="200"/>
      <c r="DR207" s="200"/>
      <c r="DS207" s="200"/>
      <c r="DT207" s="200"/>
      <c r="DU207" s="200"/>
      <c r="DV207" s="200"/>
      <c r="DW207" s="200"/>
      <c r="DX207" s="200"/>
      <c r="DY207" s="200"/>
      <c r="DZ207" s="200"/>
      <c r="EA207" s="200"/>
      <c r="EB207" s="200"/>
      <c r="EC207" s="200"/>
      <c r="ED207" s="200"/>
      <c r="EE207" s="200"/>
      <c r="EF207" s="200"/>
      <c r="EG207" s="200"/>
      <c r="EH207" s="200"/>
      <c r="EI207" s="200"/>
      <c r="EJ207" s="200"/>
      <c r="EK207" s="200"/>
      <c r="EL207" s="200"/>
      <c r="EM207" s="200"/>
      <c r="EN207" s="200"/>
      <c r="EO207" s="200"/>
      <c r="EP207" s="200"/>
      <c r="EQ207" s="200"/>
      <c r="ER207" s="200"/>
      <c r="ES207" s="200"/>
      <c r="ET207" s="200"/>
      <c r="EU207" s="200"/>
      <c r="EV207" s="200"/>
      <c r="EW207" s="200"/>
      <c r="EX207" s="200"/>
      <c r="EY207" s="200"/>
      <c r="EZ207" s="200"/>
      <c r="FA207" s="200"/>
      <c r="FB207" s="200"/>
      <c r="FC207" s="200"/>
      <c r="FD207" s="200"/>
      <c r="FE207" s="200"/>
      <c r="FF207" s="200"/>
      <c r="FG207" s="200"/>
      <c r="FH207" s="200"/>
      <c r="FI207" s="200"/>
      <c r="FJ207" s="200"/>
      <c r="FK207" s="200"/>
      <c r="FL207" s="200"/>
      <c r="FM207" s="200"/>
      <c r="FN207" s="200"/>
      <c r="FO207" s="200"/>
      <c r="FP207" s="200"/>
      <c r="FQ207" s="200"/>
      <c r="FR207" s="200"/>
      <c r="FS207" s="200"/>
      <c r="FT207" s="200"/>
      <c r="FU207" s="200"/>
      <c r="FV207" s="200"/>
      <c r="FW207" s="200"/>
      <c r="FX207" s="200"/>
      <c r="FY207" s="200"/>
      <c r="FZ207" s="200"/>
      <c r="GA207" s="200"/>
      <c r="GB207" s="200"/>
      <c r="GC207" s="200"/>
      <c r="GD207" s="200"/>
      <c r="GE207" s="200"/>
      <c r="GF207" s="200"/>
      <c r="GG207" s="200"/>
      <c r="GH207" s="200"/>
      <c r="GI207" s="200"/>
      <c r="GJ207" s="200"/>
      <c r="GK207" s="200"/>
      <c r="GL207" s="200"/>
      <c r="GM207" s="200"/>
      <c r="GN207" s="200"/>
      <c r="GO207" s="200"/>
      <c r="GP207" s="200"/>
      <c r="GQ207" s="200"/>
      <c r="GR207" s="200"/>
      <c r="GS207" s="200"/>
      <c r="GT207" s="200"/>
      <c r="GU207" s="200"/>
      <c r="GV207" s="200"/>
      <c r="GW207" s="200"/>
      <c r="GX207" s="200"/>
      <c r="GY207" s="200"/>
      <c r="GZ207" s="200"/>
      <c r="HA207" s="200"/>
      <c r="HB207" s="200"/>
      <c r="HC207" s="200"/>
      <c r="HD207" s="200"/>
      <c r="HE207" s="200"/>
      <c r="HF207" s="200"/>
      <c r="HG207" s="200"/>
      <c r="HH207" s="200"/>
      <c r="HI207" s="200"/>
      <c r="HJ207" s="200"/>
      <c r="HK207" s="200"/>
      <c r="HL207" s="200"/>
      <c r="HM207" s="200"/>
      <c r="HN207" s="200"/>
      <c r="HO207" s="200"/>
      <c r="HP207" s="200"/>
      <c r="HQ207" s="200"/>
      <c r="HR207" s="200"/>
      <c r="HS207" s="200"/>
      <c r="HT207" s="200"/>
      <c r="HU207" s="200"/>
    </row>
    <row r="208" spans="1:229" ht="12" customHeight="1"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199"/>
      <c r="AW208" s="199"/>
      <c r="AX208" s="199"/>
      <c r="AY208" s="199"/>
      <c r="AZ208" s="199"/>
      <c r="BA208" s="199"/>
      <c r="BB208" s="199"/>
      <c r="BC208" s="199"/>
      <c r="BD208" s="199"/>
      <c r="BE208" s="199"/>
      <c r="BF208" s="199"/>
      <c r="BG208" s="199"/>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c r="CM208" s="200"/>
      <c r="CN208" s="200"/>
      <c r="CO208" s="200"/>
      <c r="CP208" s="200"/>
      <c r="CQ208" s="200"/>
      <c r="CR208" s="200"/>
      <c r="CS208" s="200"/>
      <c r="CT208" s="200"/>
      <c r="CU208" s="200"/>
      <c r="CV208" s="200"/>
      <c r="CW208" s="200"/>
      <c r="CX208" s="200"/>
      <c r="CY208" s="200"/>
      <c r="CZ208" s="200"/>
      <c r="DA208" s="200"/>
      <c r="DB208" s="200"/>
      <c r="DC208" s="200"/>
      <c r="DD208" s="200"/>
      <c r="DE208" s="200"/>
      <c r="DF208" s="200"/>
      <c r="DG208" s="200"/>
      <c r="DH208" s="200"/>
      <c r="DI208" s="200"/>
      <c r="DJ208" s="200"/>
      <c r="DK208" s="200"/>
      <c r="DL208" s="200"/>
      <c r="DM208" s="200"/>
      <c r="DN208" s="200"/>
      <c r="DO208" s="200"/>
      <c r="DP208" s="200"/>
      <c r="DQ208" s="200"/>
      <c r="DR208" s="200"/>
      <c r="DS208" s="200"/>
      <c r="DT208" s="200"/>
      <c r="DU208" s="200"/>
      <c r="DV208" s="200"/>
      <c r="DW208" s="200"/>
      <c r="DX208" s="200"/>
      <c r="DY208" s="200"/>
      <c r="DZ208" s="200"/>
      <c r="EA208" s="200"/>
      <c r="EB208" s="200"/>
      <c r="EC208" s="200"/>
      <c r="ED208" s="200"/>
      <c r="EE208" s="200"/>
      <c r="EF208" s="200"/>
      <c r="EG208" s="200"/>
      <c r="EH208" s="200"/>
      <c r="EI208" s="200"/>
      <c r="EJ208" s="200"/>
      <c r="EK208" s="200"/>
      <c r="EL208" s="200"/>
      <c r="EM208" s="200"/>
      <c r="EN208" s="200"/>
      <c r="EO208" s="200"/>
      <c r="EP208" s="200"/>
      <c r="EQ208" s="200"/>
      <c r="ER208" s="200"/>
      <c r="ES208" s="200"/>
      <c r="ET208" s="200"/>
      <c r="EU208" s="200"/>
      <c r="EV208" s="200"/>
      <c r="EW208" s="200"/>
      <c r="EX208" s="200"/>
      <c r="EY208" s="200"/>
      <c r="EZ208" s="200"/>
      <c r="FA208" s="200"/>
      <c r="FB208" s="200"/>
      <c r="FC208" s="200"/>
      <c r="FD208" s="200"/>
      <c r="FE208" s="200"/>
      <c r="FF208" s="200"/>
      <c r="FG208" s="200"/>
      <c r="FH208" s="200"/>
      <c r="FI208" s="200"/>
      <c r="FJ208" s="200"/>
      <c r="FK208" s="200"/>
      <c r="FL208" s="200"/>
      <c r="FM208" s="200"/>
      <c r="FN208" s="200"/>
      <c r="FO208" s="200"/>
      <c r="FP208" s="200"/>
      <c r="FQ208" s="200"/>
      <c r="FR208" s="200"/>
      <c r="FS208" s="200"/>
      <c r="FT208" s="200"/>
      <c r="FU208" s="200"/>
      <c r="FV208" s="200"/>
      <c r="FW208" s="200"/>
      <c r="FX208" s="200"/>
      <c r="FY208" s="200"/>
      <c r="FZ208" s="200"/>
      <c r="GA208" s="200"/>
      <c r="GB208" s="200"/>
      <c r="GC208" s="200"/>
      <c r="GD208" s="200"/>
      <c r="GE208" s="200"/>
      <c r="GF208" s="200"/>
      <c r="GG208" s="200"/>
      <c r="GH208" s="200"/>
      <c r="GI208" s="200"/>
      <c r="GJ208" s="200"/>
      <c r="GK208" s="200"/>
      <c r="GL208" s="200"/>
      <c r="GM208" s="200"/>
      <c r="GN208" s="200"/>
      <c r="GO208" s="200"/>
      <c r="GP208" s="200"/>
      <c r="GQ208" s="200"/>
      <c r="GR208" s="200"/>
      <c r="GS208" s="200"/>
      <c r="GT208" s="200"/>
      <c r="GU208" s="200"/>
      <c r="GV208" s="200"/>
      <c r="GW208" s="200"/>
      <c r="GX208" s="200"/>
      <c r="GY208" s="200"/>
      <c r="GZ208" s="200"/>
      <c r="HA208" s="200"/>
      <c r="HB208" s="200"/>
      <c r="HC208" s="200"/>
      <c r="HD208" s="200"/>
      <c r="HE208" s="200"/>
      <c r="HF208" s="200"/>
      <c r="HG208" s="200"/>
      <c r="HH208" s="200"/>
      <c r="HI208" s="200"/>
      <c r="HJ208" s="200"/>
      <c r="HK208" s="200"/>
      <c r="HL208" s="200"/>
      <c r="HM208" s="200"/>
      <c r="HN208" s="200"/>
      <c r="HO208" s="200"/>
      <c r="HP208" s="200"/>
      <c r="HQ208" s="200"/>
      <c r="HR208" s="200"/>
      <c r="HS208" s="200"/>
      <c r="HT208" s="200"/>
      <c r="HU208" s="200"/>
    </row>
    <row r="209" spans="1:229" ht="12" customHeight="1"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199"/>
      <c r="AW209" s="199"/>
      <c r="AX209" s="199"/>
      <c r="AY209" s="199"/>
      <c r="AZ209" s="199"/>
      <c r="BA209" s="199"/>
      <c r="BB209" s="199"/>
      <c r="BC209" s="199"/>
      <c r="BD209" s="199"/>
      <c r="BE209" s="199"/>
      <c r="BF209" s="199"/>
      <c r="BG209" s="199"/>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HC209" s="200"/>
      <c r="HD209" s="200"/>
      <c r="HE209" s="200"/>
      <c r="HF209" s="200"/>
      <c r="HG209" s="200"/>
      <c r="HH209" s="200"/>
      <c r="HI209" s="200"/>
      <c r="HJ209" s="200"/>
      <c r="HK209" s="200"/>
      <c r="HL209" s="200"/>
      <c r="HM209" s="200"/>
      <c r="HN209" s="200"/>
      <c r="HO209" s="200"/>
      <c r="HP209" s="200"/>
      <c r="HQ209" s="200"/>
      <c r="HR209" s="200"/>
      <c r="HS209" s="200"/>
      <c r="HT209" s="200"/>
      <c r="HU209" s="200"/>
    </row>
    <row r="210" spans="1:229" ht="12" customHeight="1"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199"/>
      <c r="AW210" s="199"/>
      <c r="AX210" s="199"/>
      <c r="AY210" s="199"/>
      <c r="AZ210" s="199"/>
      <c r="BA210" s="199"/>
      <c r="BB210" s="199"/>
      <c r="BC210" s="199"/>
      <c r="BD210" s="199"/>
      <c r="BE210" s="199"/>
      <c r="BF210" s="199"/>
      <c r="BG210" s="199"/>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HC210" s="200"/>
      <c r="HD210" s="200"/>
      <c r="HE210" s="200"/>
      <c r="HF210" s="200"/>
      <c r="HG210" s="200"/>
      <c r="HH210" s="200"/>
      <c r="HI210" s="200"/>
      <c r="HJ210" s="200"/>
      <c r="HK210" s="200"/>
      <c r="HL210" s="200"/>
      <c r="HM210" s="200"/>
      <c r="HN210" s="200"/>
      <c r="HO210" s="200"/>
      <c r="HP210" s="200"/>
      <c r="HQ210" s="200"/>
      <c r="HR210" s="200"/>
      <c r="HS210" s="200"/>
      <c r="HT210" s="200"/>
      <c r="HU210" s="200"/>
    </row>
    <row r="211" spans="1:229" ht="12" customHeight="1"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199"/>
      <c r="AW211" s="199"/>
      <c r="AX211" s="199"/>
      <c r="AY211" s="199"/>
      <c r="AZ211" s="199"/>
      <c r="BA211" s="199"/>
      <c r="BB211" s="199"/>
      <c r="BC211" s="199"/>
      <c r="BD211" s="199"/>
      <c r="BE211" s="199"/>
      <c r="BF211" s="199"/>
      <c r="BG211" s="199"/>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row>
    <row r="212" spans="1:229" ht="12" customHeight="1"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199"/>
      <c r="AW212" s="199"/>
      <c r="AX212" s="199"/>
      <c r="AY212" s="199"/>
      <c r="AZ212" s="199"/>
      <c r="BA212" s="199"/>
      <c r="BB212" s="199"/>
      <c r="BC212" s="199"/>
      <c r="BD212" s="199"/>
      <c r="BE212" s="199"/>
      <c r="BF212" s="199"/>
      <c r="BG212" s="199"/>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200"/>
      <c r="HD212" s="200"/>
      <c r="HE212" s="200"/>
      <c r="HF212" s="200"/>
      <c r="HG212" s="200"/>
      <c r="HH212" s="200"/>
      <c r="HI212" s="200"/>
      <c r="HJ212" s="200"/>
      <c r="HK212" s="200"/>
      <c r="HL212" s="200"/>
      <c r="HM212" s="200"/>
      <c r="HN212" s="200"/>
      <c r="HO212" s="200"/>
      <c r="HP212" s="200"/>
      <c r="HQ212" s="200"/>
      <c r="HR212" s="200"/>
      <c r="HS212" s="200"/>
      <c r="HT212" s="200"/>
      <c r="HU212" s="200"/>
    </row>
    <row r="213" spans="1:229" ht="12" customHeight="1"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199"/>
      <c r="AW213" s="199"/>
      <c r="AX213" s="199"/>
      <c r="AY213" s="199"/>
      <c r="AZ213" s="199"/>
      <c r="BA213" s="199"/>
      <c r="BB213" s="199"/>
      <c r="BC213" s="199"/>
      <c r="BD213" s="199"/>
      <c r="BE213" s="199"/>
      <c r="BF213" s="199"/>
      <c r="BG213" s="199"/>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c r="HC213" s="200"/>
      <c r="HD213" s="200"/>
      <c r="HE213" s="200"/>
      <c r="HF213" s="200"/>
      <c r="HG213" s="200"/>
      <c r="HH213" s="200"/>
      <c r="HI213" s="200"/>
      <c r="HJ213" s="200"/>
      <c r="HK213" s="200"/>
      <c r="HL213" s="200"/>
      <c r="HM213" s="200"/>
      <c r="HN213" s="200"/>
      <c r="HO213" s="200"/>
      <c r="HP213" s="200"/>
      <c r="HQ213" s="200"/>
      <c r="HR213" s="200"/>
      <c r="HS213" s="200"/>
      <c r="HT213" s="200"/>
      <c r="HU213" s="200"/>
    </row>
    <row r="214" spans="1:229" ht="12" customHeight="1"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199"/>
      <c r="AW214" s="199"/>
      <c r="AX214" s="199"/>
      <c r="AY214" s="199"/>
      <c r="AZ214" s="199"/>
      <c r="BA214" s="199"/>
      <c r="BB214" s="199"/>
      <c r="BC214" s="199"/>
      <c r="BD214" s="199"/>
      <c r="BE214" s="199"/>
      <c r="BF214" s="199"/>
      <c r="BG214" s="199"/>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row>
    <row r="215" spans="1:229" ht="12" customHeight="1"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199"/>
      <c r="AW215" s="199"/>
      <c r="AX215" s="199"/>
      <c r="AY215" s="199"/>
      <c r="AZ215" s="199"/>
      <c r="BA215" s="199"/>
      <c r="BB215" s="199"/>
      <c r="BC215" s="199"/>
      <c r="BD215" s="199"/>
      <c r="BE215" s="199"/>
      <c r="BF215" s="199"/>
      <c r="BG215" s="199"/>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row>
    <row r="216" spans="1:229" ht="12" customHeight="1"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199"/>
      <c r="AW216" s="199"/>
      <c r="AX216" s="199"/>
      <c r="AY216" s="199"/>
      <c r="AZ216" s="199"/>
      <c r="BA216" s="199"/>
      <c r="BB216" s="199"/>
      <c r="BC216" s="199"/>
      <c r="BD216" s="199"/>
      <c r="BE216" s="199"/>
      <c r="BF216" s="199"/>
      <c r="BG216" s="199"/>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row>
    <row r="217" spans="1:229" ht="12" customHeight="1"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199"/>
      <c r="AW217" s="199"/>
      <c r="AX217" s="199"/>
      <c r="AY217" s="199"/>
      <c r="AZ217" s="199"/>
      <c r="BA217" s="199"/>
      <c r="BB217" s="199"/>
      <c r="BC217" s="199"/>
      <c r="BD217" s="199"/>
      <c r="BE217" s="199"/>
      <c r="BF217" s="199"/>
      <c r="BG217" s="199"/>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c r="CN217" s="200"/>
      <c r="CO217" s="200"/>
      <c r="CP217" s="200"/>
      <c r="CQ217" s="200"/>
      <c r="CR217" s="200"/>
      <c r="CS217" s="200"/>
      <c r="CT217" s="200"/>
      <c r="CU217" s="200"/>
      <c r="CV217" s="200"/>
      <c r="CW217" s="200"/>
      <c r="CX217" s="200"/>
      <c r="CY217" s="200"/>
      <c r="CZ217" s="200"/>
      <c r="DA217" s="200"/>
      <c r="DB217" s="200"/>
      <c r="DC217" s="200"/>
      <c r="DD217" s="200"/>
      <c r="DE217" s="200"/>
      <c r="DF217" s="200"/>
      <c r="DG217" s="200"/>
      <c r="DH217" s="200"/>
      <c r="DI217" s="200"/>
      <c r="DJ217" s="200"/>
      <c r="DK217" s="200"/>
      <c r="DL217" s="200"/>
      <c r="DM217" s="200"/>
      <c r="DN217" s="200"/>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00"/>
      <c r="GO217" s="200"/>
      <c r="GP217" s="200"/>
      <c r="GQ217" s="200"/>
      <c r="GR217" s="200"/>
      <c r="GS217" s="200"/>
      <c r="GT217" s="200"/>
      <c r="GU217" s="200"/>
      <c r="GV217" s="200"/>
      <c r="GW217" s="200"/>
      <c r="GX217" s="200"/>
      <c r="GY217" s="200"/>
      <c r="GZ217" s="200"/>
      <c r="HA217" s="200"/>
      <c r="HB217" s="200"/>
      <c r="HC217" s="200"/>
      <c r="HD217" s="200"/>
      <c r="HE217" s="200"/>
      <c r="HF217" s="200"/>
      <c r="HG217" s="200"/>
      <c r="HH217" s="200"/>
      <c r="HI217" s="200"/>
      <c r="HJ217" s="200"/>
      <c r="HK217" s="200"/>
      <c r="HL217" s="200"/>
      <c r="HM217" s="200"/>
      <c r="HN217" s="200"/>
      <c r="HO217" s="200"/>
      <c r="HP217" s="200"/>
      <c r="HQ217" s="200"/>
      <c r="HR217" s="200"/>
      <c r="HS217" s="200"/>
      <c r="HT217" s="200"/>
      <c r="HU217" s="200"/>
    </row>
    <row r="218" spans="1:229" ht="12" customHeight="1"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199"/>
      <c r="AW218" s="199"/>
      <c r="AX218" s="199"/>
      <c r="AY218" s="199"/>
      <c r="AZ218" s="199"/>
      <c r="BA218" s="199"/>
      <c r="BB218" s="199"/>
      <c r="BC218" s="199"/>
      <c r="BD218" s="199"/>
      <c r="BE218" s="199"/>
      <c r="BF218" s="199"/>
      <c r="BG218" s="199"/>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00"/>
      <c r="GO218" s="200"/>
      <c r="GP218" s="200"/>
      <c r="GQ218" s="200"/>
      <c r="GR218" s="200"/>
      <c r="GS218" s="200"/>
      <c r="GT218" s="200"/>
      <c r="GU218" s="200"/>
      <c r="GV218" s="200"/>
      <c r="GW218" s="200"/>
      <c r="GX218" s="200"/>
      <c r="GY218" s="200"/>
      <c r="GZ218" s="200"/>
      <c r="HA218" s="200"/>
      <c r="HB218" s="200"/>
      <c r="HC218" s="200"/>
      <c r="HD218" s="200"/>
      <c r="HE218" s="200"/>
      <c r="HF218" s="200"/>
      <c r="HG218" s="200"/>
      <c r="HH218" s="200"/>
      <c r="HI218" s="200"/>
      <c r="HJ218" s="200"/>
      <c r="HK218" s="200"/>
      <c r="HL218" s="200"/>
      <c r="HM218" s="200"/>
      <c r="HN218" s="200"/>
      <c r="HO218" s="200"/>
      <c r="HP218" s="200"/>
      <c r="HQ218" s="200"/>
      <c r="HR218" s="200"/>
      <c r="HS218" s="200"/>
      <c r="HT218" s="200"/>
      <c r="HU218" s="200"/>
    </row>
    <row r="219" spans="1:229" ht="12" customHeight="1"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199"/>
      <c r="AW219" s="199"/>
      <c r="AX219" s="199"/>
      <c r="AY219" s="199"/>
      <c r="AZ219" s="199"/>
      <c r="BA219" s="199"/>
      <c r="BB219" s="199"/>
      <c r="BC219" s="199"/>
      <c r="BD219" s="199"/>
      <c r="BE219" s="199"/>
      <c r="BF219" s="199"/>
      <c r="BG219" s="199"/>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c r="CN219" s="200"/>
      <c r="CO219" s="200"/>
      <c r="CP219" s="200"/>
      <c r="CQ219" s="200"/>
      <c r="CR219" s="200"/>
      <c r="CS219" s="200"/>
      <c r="CT219" s="200"/>
      <c r="CU219" s="200"/>
      <c r="CV219" s="200"/>
      <c r="CW219" s="200"/>
      <c r="CX219" s="200"/>
      <c r="CY219" s="200"/>
      <c r="CZ219" s="200"/>
      <c r="DA219" s="200"/>
      <c r="DB219" s="200"/>
      <c r="DC219" s="200"/>
      <c r="DD219" s="200"/>
      <c r="DE219" s="200"/>
      <c r="DF219" s="200"/>
      <c r="DG219" s="200"/>
      <c r="DH219" s="200"/>
      <c r="DI219" s="200"/>
      <c r="DJ219" s="200"/>
      <c r="DK219" s="200"/>
      <c r="DL219" s="200"/>
      <c r="DM219" s="200"/>
      <c r="DN219" s="200"/>
      <c r="DO219" s="200"/>
      <c r="DP219" s="200"/>
      <c r="DQ219" s="200"/>
      <c r="DR219" s="200"/>
      <c r="DS219" s="200"/>
      <c r="DT219" s="200"/>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00"/>
      <c r="GO219" s="200"/>
      <c r="GP219" s="200"/>
      <c r="GQ219" s="200"/>
      <c r="GR219" s="200"/>
      <c r="GS219" s="200"/>
      <c r="GT219" s="200"/>
      <c r="GU219" s="200"/>
      <c r="GV219" s="200"/>
      <c r="GW219" s="200"/>
      <c r="GX219" s="200"/>
      <c r="GY219" s="200"/>
      <c r="GZ219" s="200"/>
      <c r="HA219" s="200"/>
      <c r="HB219" s="200"/>
      <c r="HC219" s="200"/>
      <c r="HD219" s="200"/>
      <c r="HE219" s="200"/>
      <c r="HF219" s="200"/>
      <c r="HG219" s="200"/>
      <c r="HH219" s="200"/>
      <c r="HI219" s="200"/>
      <c r="HJ219" s="200"/>
      <c r="HK219" s="200"/>
      <c r="HL219" s="200"/>
      <c r="HM219" s="200"/>
      <c r="HN219" s="200"/>
      <c r="HO219" s="200"/>
      <c r="HP219" s="200"/>
      <c r="HQ219" s="200"/>
      <c r="HR219" s="200"/>
      <c r="HS219" s="200"/>
      <c r="HT219" s="200"/>
      <c r="HU219" s="200"/>
    </row>
    <row r="220" spans="1:229" ht="12" customHeight="1"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199"/>
      <c r="AW220" s="199"/>
      <c r="AX220" s="199"/>
      <c r="AY220" s="199"/>
      <c r="AZ220" s="199"/>
      <c r="BA220" s="199"/>
      <c r="BB220" s="199"/>
      <c r="BC220" s="199"/>
      <c r="BD220" s="199"/>
      <c r="BE220" s="199"/>
      <c r="BF220" s="199"/>
      <c r="BG220" s="199"/>
      <c r="BH220" s="200"/>
      <c r="BI220" s="200"/>
      <c r="BJ220" s="200"/>
      <c r="BK220" s="200"/>
      <c r="BL220" s="200"/>
      <c r="BM220" s="200"/>
      <c r="BN220" s="200"/>
      <c r="BO220" s="200"/>
      <c r="BP220" s="200"/>
      <c r="BQ220" s="200"/>
      <c r="BR220" s="200"/>
      <c r="BS220" s="200"/>
      <c r="BT220" s="200"/>
      <c r="BU220" s="200"/>
      <c r="BV220" s="200"/>
      <c r="BW220" s="200"/>
      <c r="BX220" s="200"/>
      <c r="BY220" s="200"/>
      <c r="BZ220" s="200"/>
      <c r="CA220" s="200"/>
      <c r="CB220" s="200"/>
      <c r="CC220" s="200"/>
      <c r="CD220" s="200"/>
      <c r="CE220" s="200"/>
      <c r="CF220" s="200"/>
      <c r="CG220" s="200"/>
      <c r="CH220" s="200"/>
      <c r="CI220" s="200"/>
      <c r="CJ220" s="200"/>
      <c r="CK220" s="200"/>
      <c r="CL220" s="200"/>
      <c r="CM220" s="200"/>
      <c r="CN220" s="200"/>
      <c r="CO220" s="200"/>
      <c r="CP220" s="200"/>
      <c r="CQ220" s="200"/>
      <c r="CR220" s="200"/>
      <c r="CS220" s="200"/>
      <c r="CT220" s="200"/>
      <c r="CU220" s="200"/>
      <c r="CV220" s="200"/>
      <c r="CW220" s="200"/>
      <c r="CX220" s="200"/>
      <c r="CY220" s="200"/>
      <c r="CZ220" s="200"/>
      <c r="DA220" s="200"/>
      <c r="DB220" s="200"/>
      <c r="DC220" s="200"/>
      <c r="DD220" s="200"/>
      <c r="DE220" s="200"/>
      <c r="DF220" s="200"/>
      <c r="DG220" s="200"/>
      <c r="DH220" s="200"/>
      <c r="DI220" s="200"/>
      <c r="DJ220" s="200"/>
      <c r="DK220" s="200"/>
      <c r="DL220" s="200"/>
      <c r="DM220" s="200"/>
      <c r="DN220" s="200"/>
      <c r="DO220" s="200"/>
      <c r="DP220" s="200"/>
      <c r="DQ220" s="200"/>
      <c r="DR220" s="200"/>
      <c r="DS220" s="200"/>
      <c r="DT220" s="200"/>
      <c r="DU220" s="200"/>
      <c r="DV220" s="200"/>
      <c r="DW220" s="200"/>
      <c r="DX220" s="200"/>
      <c r="DY220" s="200"/>
      <c r="DZ220" s="200"/>
      <c r="EA220" s="200"/>
      <c r="EB220" s="200"/>
      <c r="EC220" s="200"/>
      <c r="ED220" s="200"/>
      <c r="EE220" s="200"/>
      <c r="EF220" s="200"/>
      <c r="EG220" s="200"/>
      <c r="EH220" s="200"/>
      <c r="EI220" s="200"/>
      <c r="EJ220" s="200"/>
      <c r="EK220" s="200"/>
      <c r="EL220" s="200"/>
      <c r="EM220" s="200"/>
      <c r="EN220" s="200"/>
      <c r="EO220" s="200"/>
      <c r="EP220" s="200"/>
      <c r="EQ220" s="200"/>
      <c r="ER220" s="200"/>
      <c r="ES220" s="200"/>
      <c r="ET220" s="200"/>
      <c r="EU220" s="200"/>
      <c r="EV220" s="200"/>
      <c r="EW220" s="200"/>
      <c r="EX220" s="200"/>
      <c r="EY220" s="200"/>
      <c r="EZ220" s="200"/>
      <c r="FA220" s="200"/>
      <c r="FB220" s="200"/>
      <c r="FC220" s="200"/>
      <c r="FD220" s="200"/>
      <c r="FE220" s="200"/>
      <c r="FF220" s="200"/>
      <c r="FG220" s="200"/>
      <c r="FH220" s="200"/>
      <c r="FI220" s="200"/>
      <c r="FJ220" s="200"/>
      <c r="FK220" s="200"/>
      <c r="FL220" s="200"/>
      <c r="FM220" s="200"/>
      <c r="FN220" s="200"/>
      <c r="FO220" s="200"/>
      <c r="FP220" s="200"/>
      <c r="FQ220" s="200"/>
      <c r="FR220" s="200"/>
      <c r="FS220" s="200"/>
      <c r="FT220" s="200"/>
      <c r="FU220" s="200"/>
      <c r="FV220" s="200"/>
      <c r="FW220" s="200"/>
      <c r="FX220" s="200"/>
      <c r="FY220" s="200"/>
      <c r="FZ220" s="200"/>
      <c r="GA220" s="200"/>
      <c r="GB220" s="200"/>
      <c r="GC220" s="200"/>
      <c r="GD220" s="200"/>
      <c r="GE220" s="200"/>
      <c r="GF220" s="200"/>
      <c r="GG220" s="200"/>
      <c r="GH220" s="200"/>
      <c r="GI220" s="200"/>
      <c r="GJ220" s="200"/>
      <c r="GK220" s="200"/>
      <c r="GL220" s="200"/>
      <c r="GM220" s="200"/>
      <c r="GN220" s="200"/>
      <c r="GO220" s="200"/>
      <c r="GP220" s="200"/>
      <c r="GQ220" s="200"/>
      <c r="GR220" s="200"/>
      <c r="GS220" s="200"/>
      <c r="GT220" s="200"/>
      <c r="GU220" s="200"/>
      <c r="GV220" s="200"/>
      <c r="GW220" s="200"/>
      <c r="GX220" s="200"/>
      <c r="GY220" s="200"/>
      <c r="GZ220" s="200"/>
      <c r="HA220" s="200"/>
      <c r="HB220" s="200"/>
      <c r="HC220" s="200"/>
      <c r="HD220" s="200"/>
      <c r="HE220" s="200"/>
      <c r="HF220" s="200"/>
      <c r="HG220" s="200"/>
      <c r="HH220" s="200"/>
      <c r="HI220" s="200"/>
      <c r="HJ220" s="200"/>
      <c r="HK220" s="200"/>
      <c r="HL220" s="200"/>
      <c r="HM220" s="200"/>
      <c r="HN220" s="200"/>
      <c r="HO220" s="200"/>
      <c r="HP220" s="200"/>
      <c r="HQ220" s="200"/>
      <c r="HR220" s="200"/>
      <c r="HS220" s="200"/>
      <c r="HT220" s="200"/>
      <c r="HU220" s="200"/>
    </row>
    <row r="221" spans="1:229" ht="12" customHeight="1"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199"/>
      <c r="AW221" s="199"/>
      <c r="AX221" s="199"/>
      <c r="AY221" s="199"/>
      <c r="AZ221" s="199"/>
      <c r="BA221" s="199"/>
      <c r="BB221" s="199"/>
      <c r="BC221" s="199"/>
      <c r="BD221" s="199"/>
      <c r="BE221" s="199"/>
      <c r="BF221" s="199"/>
      <c r="BG221" s="199"/>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c r="CN221" s="200"/>
      <c r="CO221" s="200"/>
      <c r="CP221" s="200"/>
      <c r="CQ221" s="200"/>
      <c r="CR221" s="200"/>
      <c r="CS221" s="200"/>
      <c r="CT221" s="200"/>
      <c r="CU221" s="200"/>
      <c r="CV221" s="200"/>
      <c r="CW221" s="200"/>
      <c r="CX221" s="200"/>
      <c r="CY221" s="200"/>
      <c r="CZ221" s="200"/>
      <c r="DA221" s="200"/>
      <c r="DB221" s="200"/>
      <c r="DC221" s="200"/>
      <c r="DD221" s="200"/>
      <c r="DE221" s="200"/>
      <c r="DF221" s="200"/>
      <c r="DG221" s="200"/>
      <c r="DH221" s="200"/>
      <c r="DI221" s="200"/>
      <c r="DJ221" s="200"/>
      <c r="DK221" s="200"/>
      <c r="DL221" s="200"/>
      <c r="DM221" s="200"/>
      <c r="DN221" s="200"/>
      <c r="DO221" s="200"/>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200"/>
      <c r="EV221" s="200"/>
      <c r="EW221" s="200"/>
      <c r="EX221" s="200"/>
      <c r="EY221" s="200"/>
      <c r="EZ221" s="200"/>
      <c r="FA221" s="200"/>
      <c r="FB221" s="200"/>
      <c r="FC221" s="200"/>
      <c r="FD221" s="200"/>
      <c r="FE221" s="200"/>
      <c r="FF221" s="200"/>
      <c r="FG221" s="200"/>
      <c r="FH221" s="200"/>
      <c r="FI221" s="200"/>
      <c r="FJ221" s="200"/>
      <c r="FK221" s="200"/>
      <c r="FL221" s="200"/>
      <c r="FM221" s="200"/>
      <c r="FN221" s="200"/>
      <c r="FO221" s="200"/>
      <c r="FP221" s="200"/>
      <c r="FQ221" s="200"/>
      <c r="FR221" s="200"/>
      <c r="FS221" s="200"/>
      <c r="FT221" s="200"/>
      <c r="FU221" s="200"/>
      <c r="FV221" s="200"/>
      <c r="FW221" s="200"/>
      <c r="FX221" s="200"/>
      <c r="FY221" s="200"/>
      <c r="FZ221" s="200"/>
      <c r="GA221" s="200"/>
      <c r="GB221" s="200"/>
      <c r="GC221" s="200"/>
      <c r="GD221" s="200"/>
      <c r="GE221" s="200"/>
      <c r="GF221" s="200"/>
      <c r="GG221" s="200"/>
      <c r="GH221" s="200"/>
      <c r="GI221" s="200"/>
      <c r="GJ221" s="200"/>
      <c r="GK221" s="200"/>
      <c r="GL221" s="200"/>
      <c r="GM221" s="200"/>
      <c r="GN221" s="200"/>
      <c r="GO221" s="200"/>
      <c r="GP221" s="200"/>
      <c r="GQ221" s="200"/>
      <c r="GR221" s="200"/>
      <c r="GS221" s="200"/>
      <c r="GT221" s="200"/>
      <c r="GU221" s="200"/>
      <c r="GV221" s="200"/>
      <c r="GW221" s="200"/>
      <c r="GX221" s="200"/>
      <c r="GY221" s="200"/>
      <c r="GZ221" s="200"/>
      <c r="HA221" s="200"/>
      <c r="HB221" s="200"/>
      <c r="HC221" s="200"/>
      <c r="HD221" s="200"/>
      <c r="HE221" s="200"/>
      <c r="HF221" s="200"/>
      <c r="HG221" s="200"/>
      <c r="HH221" s="200"/>
      <c r="HI221" s="200"/>
      <c r="HJ221" s="200"/>
      <c r="HK221" s="200"/>
      <c r="HL221" s="200"/>
      <c r="HM221" s="200"/>
      <c r="HN221" s="200"/>
      <c r="HO221" s="200"/>
      <c r="HP221" s="200"/>
      <c r="HQ221" s="200"/>
      <c r="HR221" s="200"/>
      <c r="HS221" s="200"/>
      <c r="HT221" s="200"/>
      <c r="HU221" s="200"/>
    </row>
    <row r="222" spans="1:229" ht="12" customHeight="1"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199"/>
      <c r="AW222" s="199"/>
      <c r="AX222" s="199"/>
      <c r="AY222" s="199"/>
      <c r="AZ222" s="199"/>
      <c r="BA222" s="199"/>
      <c r="BB222" s="199"/>
      <c r="BC222" s="199"/>
      <c r="BD222" s="199"/>
      <c r="BE222" s="199"/>
      <c r="BF222" s="199"/>
      <c r="BG222" s="199"/>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c r="CN222" s="200"/>
      <c r="CO222" s="200"/>
      <c r="CP222" s="200"/>
      <c r="CQ222" s="200"/>
      <c r="CR222" s="200"/>
      <c r="CS222" s="200"/>
      <c r="CT222" s="200"/>
      <c r="CU222" s="200"/>
      <c r="CV222" s="200"/>
      <c r="CW222" s="200"/>
      <c r="CX222" s="200"/>
      <c r="CY222" s="200"/>
      <c r="CZ222" s="200"/>
      <c r="DA222" s="200"/>
      <c r="DB222" s="200"/>
      <c r="DC222" s="200"/>
      <c r="DD222" s="200"/>
      <c r="DE222" s="200"/>
      <c r="DF222" s="200"/>
      <c r="DG222" s="200"/>
      <c r="DH222" s="200"/>
      <c r="DI222" s="200"/>
      <c r="DJ222" s="200"/>
      <c r="DK222" s="200"/>
      <c r="DL222" s="200"/>
      <c r="DM222" s="200"/>
      <c r="DN222" s="200"/>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00"/>
      <c r="GO222" s="200"/>
      <c r="GP222" s="200"/>
      <c r="GQ222" s="200"/>
      <c r="GR222" s="200"/>
      <c r="GS222" s="200"/>
      <c r="GT222" s="200"/>
      <c r="GU222" s="200"/>
      <c r="GV222" s="200"/>
      <c r="GW222" s="200"/>
      <c r="GX222" s="200"/>
      <c r="GY222" s="200"/>
      <c r="GZ222" s="200"/>
      <c r="HA222" s="200"/>
      <c r="HB222" s="200"/>
      <c r="HC222" s="200"/>
      <c r="HD222" s="200"/>
      <c r="HE222" s="200"/>
      <c r="HF222" s="200"/>
      <c r="HG222" s="200"/>
      <c r="HH222" s="200"/>
      <c r="HI222" s="200"/>
      <c r="HJ222" s="200"/>
      <c r="HK222" s="200"/>
      <c r="HL222" s="200"/>
      <c r="HM222" s="200"/>
      <c r="HN222" s="200"/>
      <c r="HO222" s="200"/>
      <c r="HP222" s="200"/>
      <c r="HQ222" s="200"/>
      <c r="HR222" s="200"/>
      <c r="HS222" s="200"/>
      <c r="HT222" s="200"/>
      <c r="HU222" s="200"/>
    </row>
    <row r="223" spans="1:229" ht="12" customHeight="1"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199"/>
      <c r="AW223" s="199"/>
      <c r="AX223" s="199"/>
      <c r="AY223" s="199"/>
      <c r="AZ223" s="199"/>
      <c r="BA223" s="199"/>
      <c r="BB223" s="199"/>
      <c r="BC223" s="199"/>
      <c r="BD223" s="199"/>
      <c r="BE223" s="199"/>
      <c r="BF223" s="199"/>
      <c r="BG223" s="199"/>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c r="CN223" s="200"/>
      <c r="CO223" s="200"/>
      <c r="CP223" s="200"/>
      <c r="CQ223" s="200"/>
      <c r="CR223" s="200"/>
      <c r="CS223" s="200"/>
      <c r="CT223" s="200"/>
      <c r="CU223" s="200"/>
      <c r="CV223" s="200"/>
      <c r="CW223" s="200"/>
      <c r="CX223" s="200"/>
      <c r="CY223" s="200"/>
      <c r="CZ223" s="200"/>
      <c r="DA223" s="200"/>
      <c r="DB223" s="200"/>
      <c r="DC223" s="200"/>
      <c r="DD223" s="200"/>
      <c r="DE223" s="200"/>
      <c r="DF223" s="200"/>
      <c r="DG223" s="200"/>
      <c r="DH223" s="200"/>
      <c r="DI223" s="200"/>
      <c r="DJ223" s="200"/>
      <c r="DK223" s="200"/>
      <c r="DL223" s="200"/>
      <c r="DM223" s="200"/>
      <c r="DN223" s="200"/>
      <c r="DO223" s="200"/>
      <c r="DP223" s="200"/>
      <c r="DQ223" s="200"/>
      <c r="DR223" s="200"/>
      <c r="DS223" s="200"/>
      <c r="DT223" s="200"/>
      <c r="DU223" s="200"/>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row>
    <row r="224" spans="1:229" ht="12" customHeight="1"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199"/>
      <c r="AW224" s="199"/>
      <c r="AX224" s="199"/>
      <c r="AY224" s="199"/>
      <c r="AZ224" s="199"/>
      <c r="BA224" s="199"/>
      <c r="BB224" s="199"/>
      <c r="BC224" s="199"/>
      <c r="BD224" s="199"/>
      <c r="BE224" s="199"/>
      <c r="BF224" s="199"/>
      <c r="BG224" s="199"/>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00"/>
      <c r="GO224" s="200"/>
      <c r="GP224" s="200"/>
      <c r="GQ224" s="200"/>
      <c r="GR224" s="200"/>
      <c r="GS224" s="200"/>
      <c r="GT224" s="200"/>
      <c r="GU224" s="200"/>
      <c r="GV224" s="200"/>
      <c r="GW224" s="200"/>
      <c r="GX224" s="200"/>
      <c r="GY224" s="200"/>
      <c r="GZ224" s="200"/>
      <c r="HA224" s="200"/>
      <c r="HB224" s="200"/>
      <c r="HC224" s="200"/>
      <c r="HD224" s="200"/>
      <c r="HE224" s="200"/>
      <c r="HF224" s="200"/>
      <c r="HG224" s="200"/>
      <c r="HH224" s="200"/>
      <c r="HI224" s="200"/>
      <c r="HJ224" s="200"/>
      <c r="HK224" s="200"/>
      <c r="HL224" s="200"/>
      <c r="HM224" s="200"/>
      <c r="HN224" s="200"/>
      <c r="HO224" s="200"/>
      <c r="HP224" s="200"/>
      <c r="HQ224" s="200"/>
      <c r="HR224" s="200"/>
      <c r="HS224" s="200"/>
      <c r="HT224" s="200"/>
      <c r="HU224" s="200"/>
    </row>
  </sheetData>
  <sheetProtection selectLockedCells="1" selectUnlockedCells="1"/>
  <mergeCells count="142">
    <mergeCell ref="AS50:AU51"/>
    <mergeCell ref="AS53:AU54"/>
    <mergeCell ref="AS56:AU57"/>
    <mergeCell ref="AS59:AU60"/>
    <mergeCell ref="AS62:AU63"/>
    <mergeCell ref="AS65:AU66"/>
    <mergeCell ref="AS68:AU69"/>
    <mergeCell ref="AS71:AU72"/>
    <mergeCell ref="AI62:AK63"/>
    <mergeCell ref="AN62:AP63"/>
    <mergeCell ref="AI56:AK57"/>
    <mergeCell ref="AN56:AP57"/>
    <mergeCell ref="AI59:AK60"/>
    <mergeCell ref="AN59:AP60"/>
    <mergeCell ref="AI65:AK66"/>
    <mergeCell ref="AN65:AP66"/>
    <mergeCell ref="AI68:AK69"/>
    <mergeCell ref="AN68:AP69"/>
    <mergeCell ref="AI71:AK72"/>
    <mergeCell ref="AN71:AP72"/>
    <mergeCell ref="AD65:AF66"/>
    <mergeCell ref="AD59:AF60"/>
    <mergeCell ref="T59:V60"/>
    <mergeCell ref="Y59:AA60"/>
    <mergeCell ref="D46:AJ46"/>
    <mergeCell ref="T24:AE25"/>
    <mergeCell ref="AH22:AS23"/>
    <mergeCell ref="AH34:AP35"/>
    <mergeCell ref="AR34:AS35"/>
    <mergeCell ref="AH24:AP25"/>
    <mergeCell ref="AR24:AS25"/>
    <mergeCell ref="D27:L28"/>
    <mergeCell ref="N27:O28"/>
    <mergeCell ref="D29:L30"/>
    <mergeCell ref="D33:L34"/>
    <mergeCell ref="Y65:AA66"/>
    <mergeCell ref="Y53:AA54"/>
    <mergeCell ref="Y56:AA57"/>
    <mergeCell ref="AC21:AC22"/>
    <mergeCell ref="AS47:AU48"/>
    <mergeCell ref="AI50:AK51"/>
    <mergeCell ref="AN50:AP51"/>
    <mergeCell ref="AI53:AK54"/>
    <mergeCell ref="AN53:AP54"/>
    <mergeCell ref="AQ34:AQ35"/>
    <mergeCell ref="M19:M20"/>
    <mergeCell ref="M21:M22"/>
    <mergeCell ref="M23:M24"/>
    <mergeCell ref="M25:M26"/>
    <mergeCell ref="M27:M28"/>
    <mergeCell ref="M29:M30"/>
    <mergeCell ref="T17:AE18"/>
    <mergeCell ref="AH17:AS18"/>
    <mergeCell ref="AH27:AS28"/>
    <mergeCell ref="AQ19:AQ20"/>
    <mergeCell ref="AC19:AC20"/>
    <mergeCell ref="D17:O18"/>
    <mergeCell ref="AZ31:BA32"/>
    <mergeCell ref="AV23:AW24"/>
    <mergeCell ref="AV25:AW26"/>
    <mergeCell ref="AV27:AW28"/>
    <mergeCell ref="AV29:AW30"/>
    <mergeCell ref="T26:AB27"/>
    <mergeCell ref="AD26:AE27"/>
    <mergeCell ref="T28:AB29"/>
    <mergeCell ref="AD28:AE29"/>
    <mergeCell ref="AV31:AW32"/>
    <mergeCell ref="AX31:AY32"/>
    <mergeCell ref="AQ24:AQ25"/>
    <mergeCell ref="AQ29:AQ30"/>
    <mergeCell ref="AC26:AC27"/>
    <mergeCell ref="AC28:AC29"/>
    <mergeCell ref="T31:AE32"/>
    <mergeCell ref="AR77:AU78"/>
    <mergeCell ref="AM77:AP78"/>
    <mergeCell ref="E53:Q54"/>
    <mergeCell ref="T50:V51"/>
    <mergeCell ref="AC47:AG48"/>
    <mergeCell ref="AD50:AF51"/>
    <mergeCell ref="A36:AU36"/>
    <mergeCell ref="A38:C40"/>
    <mergeCell ref="D43:AU44"/>
    <mergeCell ref="E50:Q51"/>
    <mergeCell ref="S47:W48"/>
    <mergeCell ref="A76:AU76"/>
    <mergeCell ref="E62:Q63"/>
    <mergeCell ref="T62:V63"/>
    <mergeCell ref="Y62:AA63"/>
    <mergeCell ref="AD62:AF63"/>
    <mergeCell ref="E65:Q66"/>
    <mergeCell ref="T65:V66"/>
    <mergeCell ref="E68:Q69"/>
    <mergeCell ref="T68:V69"/>
    <mergeCell ref="Y68:AA69"/>
    <mergeCell ref="AD68:AF69"/>
    <mergeCell ref="E71:Q72"/>
    <mergeCell ref="T71:V72"/>
    <mergeCell ref="A1:C3"/>
    <mergeCell ref="A5:AU7"/>
    <mergeCell ref="D15:J16"/>
    <mergeCell ref="D25:L26"/>
    <mergeCell ref="N25:O26"/>
    <mergeCell ref="D19:L20"/>
    <mergeCell ref="N19:O20"/>
    <mergeCell ref="D21:L22"/>
    <mergeCell ref="N21:O22"/>
    <mergeCell ref="D23:L24"/>
    <mergeCell ref="N23:O24"/>
    <mergeCell ref="AH19:AP20"/>
    <mergeCell ref="AR19:AS20"/>
    <mergeCell ref="B8:AU12"/>
    <mergeCell ref="M14:AL15"/>
    <mergeCell ref="AN1:AU3"/>
    <mergeCell ref="D1:AM3"/>
    <mergeCell ref="T19:AB20"/>
    <mergeCell ref="AD19:AE20"/>
    <mergeCell ref="T21:AB22"/>
    <mergeCell ref="AD21:AE22"/>
    <mergeCell ref="Y71:AA72"/>
    <mergeCell ref="AD71:AF72"/>
    <mergeCell ref="E56:Q57"/>
    <mergeCell ref="E59:Q60"/>
    <mergeCell ref="AH47:AL48"/>
    <mergeCell ref="AM47:AQ48"/>
    <mergeCell ref="AV19:AW20"/>
    <mergeCell ref="AV21:AW22"/>
    <mergeCell ref="D31:L32"/>
    <mergeCell ref="N31:O32"/>
    <mergeCell ref="AH29:AP30"/>
    <mergeCell ref="AR29:AS30"/>
    <mergeCell ref="AH32:AS33"/>
    <mergeCell ref="N29:O30"/>
    <mergeCell ref="D38:AM40"/>
    <mergeCell ref="AN38:AU40"/>
    <mergeCell ref="AD53:AF54"/>
    <mergeCell ref="AD56:AF57"/>
    <mergeCell ref="T53:V54"/>
    <mergeCell ref="T56:V57"/>
    <mergeCell ref="X47:AB48"/>
    <mergeCell ref="T33:AB34"/>
    <mergeCell ref="AD33:AE34"/>
    <mergeCell ref="Y50:AA51"/>
  </mergeCells>
  <conditionalFormatting sqref="N29:O30">
    <cfRule type="cellIs" dxfId="277" priority="92" operator="equal">
      <formula>0</formula>
    </cfRule>
  </conditionalFormatting>
  <conditionalFormatting sqref="N23:O24">
    <cfRule type="cellIs" dxfId="276" priority="98" operator="equal">
      <formula>0</formula>
    </cfRule>
  </conditionalFormatting>
  <conditionalFormatting sqref="N19:O20">
    <cfRule type="cellIs" dxfId="275" priority="102" operator="equal">
      <formula>0</formula>
    </cfRule>
  </conditionalFormatting>
  <conditionalFormatting sqref="N25:O26">
    <cfRule type="cellIs" dxfId="274" priority="96" operator="equal">
      <formula>0</formula>
    </cfRule>
  </conditionalFormatting>
  <conditionalFormatting sqref="N27:O28">
    <cfRule type="cellIs" dxfId="273" priority="94" operator="equal">
      <formula>0</formula>
    </cfRule>
  </conditionalFormatting>
  <conditionalFormatting sqref="N21:O22">
    <cfRule type="cellIs" dxfId="272" priority="100" operator="equal">
      <formula>0</formula>
    </cfRule>
  </conditionalFormatting>
  <conditionalFormatting sqref="AD33:AE34">
    <cfRule type="cellIs" dxfId="271" priority="81" operator="equal">
      <formula>0</formula>
    </cfRule>
  </conditionalFormatting>
  <conditionalFormatting sqref="N19:O20">
    <cfRule type="cellIs" dxfId="270" priority="101" operator="equal">
      <formula>"oui"</formula>
    </cfRule>
  </conditionalFormatting>
  <conditionalFormatting sqref="N21:O22">
    <cfRule type="cellIs" dxfId="269" priority="99" operator="equal">
      <formula>"oui"</formula>
    </cfRule>
  </conditionalFormatting>
  <conditionalFormatting sqref="N23:O24">
    <cfRule type="cellIs" dxfId="268" priority="97" operator="equal">
      <formula>"oui"</formula>
    </cfRule>
  </conditionalFormatting>
  <conditionalFormatting sqref="N25:O26">
    <cfRule type="cellIs" dxfId="267" priority="95" operator="equal">
      <formula>"oui"</formula>
    </cfRule>
  </conditionalFormatting>
  <conditionalFormatting sqref="AD33:AE34">
    <cfRule type="cellIs" dxfId="266" priority="84" operator="equal">
      <formula>0</formula>
    </cfRule>
  </conditionalFormatting>
  <conditionalFormatting sqref="N27:O28">
    <cfRule type="cellIs" dxfId="265" priority="93" operator="equal">
      <formula>"oui"</formula>
    </cfRule>
  </conditionalFormatting>
  <conditionalFormatting sqref="AD33:AE34">
    <cfRule type="cellIs" dxfId="264" priority="82" operator="equal">
      <formula>0</formula>
    </cfRule>
  </conditionalFormatting>
  <conditionalFormatting sqref="N29:O30">
    <cfRule type="cellIs" dxfId="263" priority="91" operator="equal">
      <formula>"oui"</formula>
    </cfRule>
  </conditionalFormatting>
  <conditionalFormatting sqref="AD33:AE34">
    <cfRule type="cellIs" dxfId="262" priority="80" operator="equal">
      <formula>0</formula>
    </cfRule>
  </conditionalFormatting>
  <conditionalFormatting sqref="AD33:AE34">
    <cfRule type="cellIs" dxfId="261" priority="83" operator="equal">
      <formula>"oui"</formula>
    </cfRule>
  </conditionalFormatting>
  <conditionalFormatting sqref="AR19:AS20">
    <cfRule type="cellIs" dxfId="260" priority="73" operator="equal">
      <formula>0</formula>
    </cfRule>
  </conditionalFormatting>
  <conditionalFormatting sqref="AR19:AS20">
    <cfRule type="cellIs" dxfId="259" priority="72" operator="equal">
      <formula>"oui"</formula>
    </cfRule>
  </conditionalFormatting>
  <conditionalFormatting sqref="AR19:AS20">
    <cfRule type="cellIs" dxfId="258" priority="71" operator="equal">
      <formula>0</formula>
    </cfRule>
  </conditionalFormatting>
  <conditionalFormatting sqref="AR19:AS20">
    <cfRule type="cellIs" dxfId="257" priority="70" operator="equal">
      <formula>0</formula>
    </cfRule>
  </conditionalFormatting>
  <conditionalFormatting sqref="AR19:AS20">
    <cfRule type="cellIs" dxfId="256" priority="69" operator="equal">
      <formula>0</formula>
    </cfRule>
  </conditionalFormatting>
  <conditionalFormatting sqref="AR24:AS25">
    <cfRule type="cellIs" dxfId="255" priority="68" operator="equal">
      <formula>0</formula>
    </cfRule>
  </conditionalFormatting>
  <conditionalFormatting sqref="AR24:AS25">
    <cfRule type="cellIs" dxfId="254" priority="67" operator="equal">
      <formula>"oui"</formula>
    </cfRule>
  </conditionalFormatting>
  <conditionalFormatting sqref="AR24:AS25">
    <cfRule type="cellIs" dxfId="253" priority="66" operator="equal">
      <formula>0</formula>
    </cfRule>
  </conditionalFormatting>
  <conditionalFormatting sqref="AR24:AS25">
    <cfRule type="cellIs" dxfId="252" priority="65" operator="equal">
      <formula>0</formula>
    </cfRule>
  </conditionalFormatting>
  <conditionalFormatting sqref="AR24:AS25">
    <cfRule type="cellIs" dxfId="251" priority="64" operator="equal">
      <formula>0</formula>
    </cfRule>
  </conditionalFormatting>
  <conditionalFormatting sqref="T50:V51 T59:V60 T62:V63 T65:V66 T53:V54 T56:V57">
    <cfRule type="expression" dxfId="250" priority="55">
      <formula>$T$50+$T$53+$T$56+$T$59+$T$62+$T$65+$T$68+$T$71=0</formula>
    </cfRule>
  </conditionalFormatting>
  <conditionalFormatting sqref="AR29:AS30">
    <cfRule type="cellIs" dxfId="249" priority="54" operator="equal">
      <formula>0</formula>
    </cfRule>
  </conditionalFormatting>
  <conditionalFormatting sqref="AR29:AS30">
    <cfRule type="cellIs" dxfId="248" priority="53" operator="equal">
      <formula>"oui"</formula>
    </cfRule>
  </conditionalFormatting>
  <conditionalFormatting sqref="AR29:AS30">
    <cfRule type="cellIs" dxfId="247" priority="52" operator="equal">
      <formula>0</formula>
    </cfRule>
  </conditionalFormatting>
  <conditionalFormatting sqref="AR29:AS30">
    <cfRule type="cellIs" dxfId="246" priority="51" operator="equal">
      <formula>0</formula>
    </cfRule>
  </conditionalFormatting>
  <conditionalFormatting sqref="AR29:AS30">
    <cfRule type="cellIs" dxfId="245" priority="50" operator="equal">
      <formula>0</formula>
    </cfRule>
  </conditionalFormatting>
  <conditionalFormatting sqref="AR34:AS35">
    <cfRule type="cellIs" dxfId="244" priority="49" operator="equal">
      <formula>0</formula>
    </cfRule>
  </conditionalFormatting>
  <conditionalFormatting sqref="AR34:AS35">
    <cfRule type="cellIs" dxfId="243" priority="48" operator="equal">
      <formula>"oui"</formula>
    </cfRule>
  </conditionalFormatting>
  <conditionalFormatting sqref="AR34:AS35">
    <cfRule type="cellIs" dxfId="242" priority="47" operator="equal">
      <formula>0</formula>
    </cfRule>
  </conditionalFormatting>
  <conditionalFormatting sqref="AR34:AS35">
    <cfRule type="cellIs" dxfId="241" priority="46" operator="equal">
      <formula>0</formula>
    </cfRule>
  </conditionalFormatting>
  <conditionalFormatting sqref="AR34:AS35">
    <cfRule type="cellIs" dxfId="240" priority="45" operator="equal">
      <formula>0</formula>
    </cfRule>
  </conditionalFormatting>
  <conditionalFormatting sqref="B8">
    <cfRule type="cellIs" dxfId="239" priority="28" operator="equal">
      <formula>0</formula>
    </cfRule>
  </conditionalFormatting>
  <conditionalFormatting sqref="T71:V72">
    <cfRule type="expression" dxfId="238" priority="24">
      <formula>$T$50+$T$53+$T$56+$T$59+$T$62+$T$65+$T$68+$T$71=0</formula>
    </cfRule>
  </conditionalFormatting>
  <conditionalFormatting sqref="N31:O32">
    <cfRule type="cellIs" dxfId="237" priority="23" operator="equal">
      <formula>0</formula>
    </cfRule>
  </conditionalFormatting>
  <conditionalFormatting sqref="N31:O32">
    <cfRule type="cellIs" dxfId="236" priority="22" operator="equal">
      <formula>"oui"</formula>
    </cfRule>
  </conditionalFormatting>
  <conditionalFormatting sqref="AD19:AE20">
    <cfRule type="cellIs" dxfId="235" priority="21" operator="equal">
      <formula>0</formula>
    </cfRule>
  </conditionalFormatting>
  <conditionalFormatting sqref="AD21:AE22">
    <cfRule type="cellIs" dxfId="234" priority="19" operator="equal">
      <formula>0</formula>
    </cfRule>
  </conditionalFormatting>
  <conditionalFormatting sqref="AD19:AE20">
    <cfRule type="cellIs" dxfId="233" priority="20" operator="equal">
      <formula>"oui"</formula>
    </cfRule>
  </conditionalFormatting>
  <conditionalFormatting sqref="AD21:AE22">
    <cfRule type="cellIs" dxfId="232" priority="18" operator="equal">
      <formula>"oui"</formula>
    </cfRule>
  </conditionalFormatting>
  <conditionalFormatting sqref="AD26:AE27">
    <cfRule type="cellIs" dxfId="231" priority="17" operator="equal">
      <formula>0</formula>
    </cfRule>
  </conditionalFormatting>
  <conditionalFormatting sqref="AD28:AE29">
    <cfRule type="cellIs" dxfId="230" priority="15" operator="equal">
      <formula>0</formula>
    </cfRule>
  </conditionalFormatting>
  <conditionalFormatting sqref="AD26:AE27">
    <cfRule type="cellIs" dxfId="229" priority="16" operator="equal">
      <formula>"oui"</formula>
    </cfRule>
  </conditionalFormatting>
  <conditionalFormatting sqref="AD28:AE29">
    <cfRule type="cellIs" dxfId="228" priority="14" operator="equal">
      <formula>"oui"</formula>
    </cfRule>
  </conditionalFormatting>
  <conditionalFormatting sqref="T68:V69">
    <cfRule type="expression" dxfId="227" priority="11">
      <formula>$T$50+$T$53+$T$56+$T$59+$T$62+$T$65+$T$68+$T$71=0</formula>
    </cfRule>
  </conditionalFormatting>
  <conditionalFormatting sqref="AS50:AU51 AS53:AU54 AS56:AU57 AS59:AU60 AS62:AU63 AS65:AU66 AS68:AU69 AS71:AU72">
    <cfRule type="expression" dxfId="226" priority="4">
      <formula>$AS$47=""</formula>
    </cfRule>
  </conditionalFormatting>
  <conditionalFormatting sqref="AN50:AP51 AN53:AP54 AN56:AP57 AN59:AP60 AN62:AP63 AN65:AP66 AN68:AP69 AN71:AP72">
    <cfRule type="expression" dxfId="225" priority="3">
      <formula>$AM$47=""</formula>
    </cfRule>
  </conditionalFormatting>
  <conditionalFormatting sqref="AI50:AK51 AI53:AK54 AI56:AK57 AI59:AK60 AI62:AK63 AI65:AK66 AI68:AK69 AI71:AK72">
    <cfRule type="expression" dxfId="224" priority="2">
      <formula>$AH$47=""</formula>
    </cfRule>
  </conditionalFormatting>
  <conditionalFormatting sqref="AD50:AF51 AD53:AF54 AD56:AF57 AD59:AF60 AD62:AF63 AD65:AF66 AD68:AF69 AD71:AF72">
    <cfRule type="expression" dxfId="223" priority="1">
      <formula>$AC$47=""</formula>
    </cfRule>
  </conditionalFormatting>
  <hyperlinks>
    <hyperlink ref="AR77:AU78" location="Motivations!Zone_d_impression" tooltip="Motivations" display="suivant" xr:uid="{00000000-0004-0000-0400-000000000000}"/>
    <hyperlink ref="AM77:AP78" location="Identification!Zone_d_impression" tooltip="Identification" display="précédent" xr:uid="{00000000-0004-0000-0400-000001000000}"/>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15" id="{E00C7FF5-2945-4359-9F41-B52857FB204B}">
            <xm:f>Table!$H$12&gt;0</xm:f>
            <x14:dxf>
              <font>
                <b/>
                <i val="0"/>
              </font>
              <fill>
                <patternFill>
                  <bgColor rgb="FFC6EFCE"/>
                </patternFill>
              </fill>
            </x14:dxf>
          </x14:cfRule>
          <xm:sqref>D17:O18</xm:sqref>
        </x14:conditionalFormatting>
        <x14:conditionalFormatting xmlns:xm="http://schemas.microsoft.com/office/excel/2006/main">
          <x14:cfRule type="expression" priority="317" id="{2C8740C4-A238-4C1C-AC01-ADBF758802E4}">
            <xm:f>Table!$H$21&gt;0</xm:f>
            <x14:dxf>
              <font>
                <b/>
                <i val="0"/>
              </font>
              <fill>
                <patternFill>
                  <bgColor rgb="FFC6EFCE"/>
                </patternFill>
              </fill>
            </x14:dxf>
          </x14:cfRule>
          <xm:sqref>T24:AE25</xm:sqref>
        </x14:conditionalFormatting>
        <x14:conditionalFormatting xmlns:xm="http://schemas.microsoft.com/office/excel/2006/main">
          <x14:cfRule type="expression" priority="318" id="{6288FE29-F828-4DB4-91FD-C6198CF84256}">
            <xm:f>Table!$H$23&gt;0</xm:f>
            <x14:dxf>
              <font>
                <b/>
                <i val="0"/>
              </font>
              <fill>
                <patternFill>
                  <bgColor rgb="FFC6EFCE"/>
                </patternFill>
              </fill>
            </x14:dxf>
          </x14:cfRule>
          <xm:sqref>T31:AE32</xm:sqref>
        </x14:conditionalFormatting>
        <x14:conditionalFormatting xmlns:xm="http://schemas.microsoft.com/office/excel/2006/main">
          <x14:cfRule type="expression" priority="319" id="{E3E2F8B3-D2D1-4CA4-92A9-CF15B6B1C221}">
            <xm:f>Table!G24&gt;0</xm:f>
            <x14:dxf>
              <font>
                <b/>
                <i val="0"/>
              </font>
              <fill>
                <patternFill>
                  <bgColor rgb="FFC6EFCE"/>
                </patternFill>
              </fill>
            </x14:dxf>
          </x14:cfRule>
          <xm:sqref>AH17:AS18</xm:sqref>
        </x14:conditionalFormatting>
        <x14:conditionalFormatting xmlns:xm="http://schemas.microsoft.com/office/excel/2006/main">
          <x14:cfRule type="expression" priority="320" id="{FD02882F-340C-40BE-8873-87984D06273D}">
            <xm:f>Table!G25&gt;0</xm:f>
            <x14:dxf>
              <font>
                <b/>
                <i val="0"/>
              </font>
              <fill>
                <patternFill>
                  <bgColor rgb="FFC6EFCE"/>
                </patternFill>
              </fill>
            </x14:dxf>
          </x14:cfRule>
          <xm:sqref>AH22:AS23</xm:sqref>
        </x14:conditionalFormatting>
        <x14:conditionalFormatting xmlns:xm="http://schemas.microsoft.com/office/excel/2006/main">
          <x14:cfRule type="expression" priority="321" id="{A4AC3258-BDE2-4BB2-B140-57693DD500FB}">
            <xm:f>Table!G26&gt;0</xm:f>
            <x14:dxf>
              <font>
                <b/>
                <i val="0"/>
              </font>
              <fill>
                <patternFill>
                  <bgColor rgb="FFC6EFCE"/>
                </patternFill>
              </fill>
            </x14:dxf>
          </x14:cfRule>
          <xm:sqref>AH27:AS28</xm:sqref>
        </x14:conditionalFormatting>
        <x14:conditionalFormatting xmlns:xm="http://schemas.microsoft.com/office/excel/2006/main">
          <x14:cfRule type="expression" priority="322" id="{3614F217-C6E7-441F-882D-D03EFBEB5D07}">
            <xm:f>Table!G27&gt;0</xm:f>
            <x14:dxf>
              <font>
                <b/>
                <i val="0"/>
              </font>
              <fill>
                <patternFill>
                  <bgColor rgb="FFC6EFCE"/>
                </patternFill>
              </fill>
            </x14:dxf>
          </x14:cfRule>
          <xm:sqref>AH32:AS33</xm:sqref>
        </x14:conditionalFormatting>
        <x14:conditionalFormatting xmlns:xm="http://schemas.microsoft.com/office/excel/2006/main">
          <x14:cfRule type="expression" priority="323" id="{038B645E-071A-4FF3-A59D-EB0A0AE4889F}">
            <xm:f>Table!$H$19&gt;0</xm:f>
            <x14:dxf>
              <font>
                <b/>
                <i val="0"/>
              </font>
              <fill>
                <patternFill>
                  <bgColor rgb="FFC6EFCE"/>
                </patternFill>
              </fill>
            </x14:dxf>
          </x14:cfRule>
          <xm:sqref>T17:AE18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Liste!$A$1:$A$2</xm:f>
          </x14:formula1>
          <xm:sqref>AR34:AS35 AD19:AE22 AD33:AE34 AD26:AE29 AR19:AS20 AR24:AS25 AR29:AS30 N19:O32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sheetPr>
  <dimension ref="A1:EX200"/>
  <sheetViews>
    <sheetView showGridLines="0" showRowColHeaders="0" zoomScale="89" zoomScaleNormal="89" workbookViewId="0">
      <pane ySplit="3" topLeftCell="A4" activePane="bottomLeft" state="frozen"/>
      <selection pane="bottomLeft" activeCell="D42" sqref="D42:AM44"/>
    </sheetView>
  </sheetViews>
  <sheetFormatPr baseColWidth="10" defaultColWidth="2.7109375" defaultRowHeight="12" customHeight="1" x14ac:dyDescent="0.25"/>
  <cols>
    <col min="49" max="154" width="2.7109375" style="81"/>
  </cols>
  <sheetData>
    <row r="1" spans="1:56" ht="12" customHeight="1" thickTop="1" x14ac:dyDescent="0.25">
      <c r="A1" s="400"/>
      <c r="B1" s="400"/>
      <c r="C1" s="400"/>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575" t="s">
        <v>239</v>
      </c>
      <c r="AO1" s="576"/>
      <c r="AP1" s="576"/>
      <c r="AQ1" s="576"/>
      <c r="AR1" s="576"/>
      <c r="AS1" s="576"/>
      <c r="AT1" s="576"/>
      <c r="AU1" s="576"/>
      <c r="AV1" s="577"/>
    </row>
    <row r="2" spans="1:56" ht="12" customHeight="1" x14ac:dyDescent="0.25">
      <c r="A2" s="400"/>
      <c r="B2" s="400"/>
      <c r="C2" s="400"/>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578"/>
      <c r="AO2" s="453"/>
      <c r="AP2" s="453"/>
      <c r="AQ2" s="453"/>
      <c r="AR2" s="453"/>
      <c r="AS2" s="453"/>
      <c r="AT2" s="453"/>
      <c r="AU2" s="453"/>
      <c r="AV2" s="579"/>
    </row>
    <row r="3" spans="1:56" ht="12" customHeight="1" thickBot="1" x14ac:dyDescent="0.3">
      <c r="A3" s="400"/>
      <c r="B3" s="400"/>
      <c r="C3" s="400"/>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580"/>
      <c r="AO3" s="581"/>
      <c r="AP3" s="581"/>
      <c r="AQ3" s="581"/>
      <c r="AR3" s="581"/>
      <c r="AS3" s="581"/>
      <c r="AT3" s="581"/>
      <c r="AU3" s="581"/>
      <c r="AV3" s="582"/>
    </row>
    <row r="4" spans="1:56" ht="12" customHeight="1" thickTop="1" x14ac:dyDescent="0.25"/>
    <row r="5" spans="1:56" ht="12" customHeight="1" x14ac:dyDescent="0.25">
      <c r="A5" s="402" t="s">
        <v>165</v>
      </c>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row>
    <row r="6" spans="1:56" ht="12" customHeight="1" x14ac:dyDescent="0.25">
      <c r="A6" s="402"/>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row>
    <row r="7" spans="1:56" ht="12" customHeight="1" thickBot="1" x14ac:dyDescent="0.3">
      <c r="A7" s="402"/>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row>
    <row r="8" spans="1:56" ht="12" customHeight="1" x14ac:dyDescent="0.25">
      <c r="B8" s="583" t="str">
        <f>CONCATENATE(Identification!B10)</f>
        <v/>
      </c>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5"/>
    </row>
    <row r="9" spans="1:56" ht="12" customHeight="1" x14ac:dyDescent="0.25">
      <c r="B9" s="586"/>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8"/>
    </row>
    <row r="10" spans="1:56" ht="12" customHeight="1" x14ac:dyDescent="0.25">
      <c r="B10" s="586"/>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c r="AT10" s="587"/>
      <c r="AU10" s="588"/>
    </row>
    <row r="11" spans="1:56" ht="12" customHeight="1" x14ac:dyDescent="0.25">
      <c r="B11" s="586"/>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c r="AT11" s="587"/>
      <c r="AU11" s="588"/>
    </row>
    <row r="12" spans="1:56" ht="12" customHeight="1" thickBot="1" x14ac:dyDescent="0.3">
      <c r="B12" s="589"/>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1"/>
    </row>
    <row r="14" spans="1:56" ht="12" customHeight="1" x14ac:dyDescent="0.25">
      <c r="D14" s="401" t="s">
        <v>54</v>
      </c>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71"/>
      <c r="AV14" s="71"/>
      <c r="AW14" s="82"/>
      <c r="AX14" s="82"/>
      <c r="AY14" s="82"/>
      <c r="AZ14" s="82"/>
      <c r="BA14" s="82"/>
      <c r="BB14" s="82"/>
      <c r="BC14" s="82"/>
      <c r="BD14" s="82"/>
    </row>
    <row r="15" spans="1:56" ht="12" customHeight="1" x14ac:dyDescent="0.25">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71"/>
      <c r="AV15" s="71"/>
      <c r="AW15" s="82"/>
      <c r="AX15" s="82"/>
      <c r="AY15" s="82"/>
      <c r="AZ15" s="82"/>
      <c r="BA15" s="82"/>
      <c r="BB15" s="82"/>
      <c r="BC15" s="82"/>
      <c r="BD15" s="82"/>
    </row>
    <row r="16" spans="1:56" ht="12" customHeight="1" thickBot="1" x14ac:dyDescent="0.3"/>
    <row r="17" spans="3:47" ht="12" customHeight="1" x14ac:dyDescent="0.25">
      <c r="C17" s="592"/>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593"/>
      <c r="AN17" s="593"/>
      <c r="AO17" s="593"/>
      <c r="AP17" s="593"/>
      <c r="AQ17" s="593"/>
      <c r="AR17" s="593"/>
      <c r="AS17" s="593"/>
      <c r="AT17" s="593"/>
      <c r="AU17" s="594"/>
    </row>
    <row r="18" spans="3:47" ht="12" customHeight="1" x14ac:dyDescent="0.25">
      <c r="C18" s="595"/>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7"/>
    </row>
    <row r="19" spans="3:47" ht="12" customHeight="1" x14ac:dyDescent="0.25">
      <c r="C19" s="595"/>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6"/>
      <c r="AJ19" s="596"/>
      <c r="AK19" s="596"/>
      <c r="AL19" s="596"/>
      <c r="AM19" s="596"/>
      <c r="AN19" s="596"/>
      <c r="AO19" s="596"/>
      <c r="AP19" s="596"/>
      <c r="AQ19" s="596"/>
      <c r="AR19" s="596"/>
      <c r="AS19" s="596"/>
      <c r="AT19" s="596"/>
      <c r="AU19" s="597"/>
    </row>
    <row r="20" spans="3:47" ht="12" customHeight="1" x14ac:dyDescent="0.25">
      <c r="C20" s="595"/>
      <c r="D20" s="596"/>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7"/>
    </row>
    <row r="21" spans="3:47" ht="12" customHeight="1" x14ac:dyDescent="0.25">
      <c r="C21" s="595"/>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7"/>
    </row>
    <row r="22" spans="3:47" ht="12" customHeight="1" x14ac:dyDescent="0.25">
      <c r="C22" s="595"/>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c r="AU22" s="597"/>
    </row>
    <row r="23" spans="3:47" ht="12" customHeight="1" x14ac:dyDescent="0.25">
      <c r="C23" s="595"/>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c r="AH23" s="596"/>
      <c r="AI23" s="596"/>
      <c r="AJ23" s="596"/>
      <c r="AK23" s="596"/>
      <c r="AL23" s="596"/>
      <c r="AM23" s="596"/>
      <c r="AN23" s="596"/>
      <c r="AO23" s="596"/>
      <c r="AP23" s="596"/>
      <c r="AQ23" s="596"/>
      <c r="AR23" s="596"/>
      <c r="AS23" s="596"/>
      <c r="AT23" s="596"/>
      <c r="AU23" s="597"/>
    </row>
    <row r="24" spans="3:47" ht="12" customHeight="1" x14ac:dyDescent="0.25">
      <c r="C24" s="595"/>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7"/>
    </row>
    <row r="25" spans="3:47" ht="12" customHeight="1" x14ac:dyDescent="0.25">
      <c r="C25" s="595"/>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96"/>
      <c r="AQ25" s="596"/>
      <c r="AR25" s="596"/>
      <c r="AS25" s="596"/>
      <c r="AT25" s="596"/>
      <c r="AU25" s="597"/>
    </row>
    <row r="26" spans="3:47" ht="12" customHeight="1" x14ac:dyDescent="0.25">
      <c r="C26" s="595"/>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c r="AK26" s="596"/>
      <c r="AL26" s="596"/>
      <c r="AM26" s="596"/>
      <c r="AN26" s="596"/>
      <c r="AO26" s="596"/>
      <c r="AP26" s="596"/>
      <c r="AQ26" s="596"/>
      <c r="AR26" s="596"/>
      <c r="AS26" s="596"/>
      <c r="AT26" s="596"/>
      <c r="AU26" s="597"/>
    </row>
    <row r="27" spans="3:47" ht="12" customHeight="1" x14ac:dyDescent="0.25">
      <c r="C27" s="595"/>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N27" s="596"/>
      <c r="AO27" s="596"/>
      <c r="AP27" s="596"/>
      <c r="AQ27" s="596"/>
      <c r="AR27" s="596"/>
      <c r="AS27" s="596"/>
      <c r="AT27" s="596"/>
      <c r="AU27" s="597"/>
    </row>
    <row r="28" spans="3:47" ht="12" customHeight="1" x14ac:dyDescent="0.25">
      <c r="C28" s="595"/>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7"/>
    </row>
    <row r="29" spans="3:47" ht="12" customHeight="1" x14ac:dyDescent="0.25">
      <c r="C29" s="595"/>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7"/>
    </row>
    <row r="30" spans="3:47" ht="12" customHeight="1" x14ac:dyDescent="0.25">
      <c r="C30" s="595"/>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7"/>
    </row>
    <row r="31" spans="3:47" ht="12" customHeight="1" x14ac:dyDescent="0.25">
      <c r="C31" s="595"/>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7"/>
    </row>
    <row r="32" spans="3:47" ht="12" customHeight="1" x14ac:dyDescent="0.25">
      <c r="C32" s="595"/>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7"/>
    </row>
    <row r="33" spans="1:56" ht="12" customHeight="1" x14ac:dyDescent="0.25">
      <c r="C33" s="595"/>
      <c r="D33" s="596"/>
      <c r="E33" s="596"/>
      <c r="F33" s="596"/>
      <c r="G33" s="596"/>
      <c r="H33" s="596"/>
      <c r="I33" s="596"/>
      <c r="J33" s="596"/>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7"/>
    </row>
    <row r="34" spans="1:56" ht="12" customHeight="1" x14ac:dyDescent="0.25">
      <c r="C34" s="595"/>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7"/>
    </row>
    <row r="35" spans="1:56" ht="12" customHeight="1" x14ac:dyDescent="0.25">
      <c r="C35" s="595"/>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7"/>
    </row>
    <row r="36" spans="1:56" ht="12" customHeight="1" x14ac:dyDescent="0.25">
      <c r="C36" s="595"/>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7"/>
    </row>
    <row r="37" spans="1:56" ht="12" customHeight="1" x14ac:dyDescent="0.25">
      <c r="C37" s="595"/>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c r="AE37" s="596"/>
      <c r="AF37" s="596"/>
      <c r="AG37" s="596"/>
      <c r="AH37" s="596"/>
      <c r="AI37" s="596"/>
      <c r="AJ37" s="596"/>
      <c r="AK37" s="596"/>
      <c r="AL37" s="596"/>
      <c r="AM37" s="596"/>
      <c r="AN37" s="596"/>
      <c r="AO37" s="596"/>
      <c r="AP37" s="596"/>
      <c r="AQ37" s="596"/>
      <c r="AR37" s="596"/>
      <c r="AS37" s="596"/>
      <c r="AT37" s="596"/>
      <c r="AU37" s="597"/>
    </row>
    <row r="38" spans="1:56" ht="12" customHeight="1" x14ac:dyDescent="0.25">
      <c r="C38" s="595"/>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7"/>
    </row>
    <row r="39" spans="1:56" ht="12" customHeight="1" thickBot="1" x14ac:dyDescent="0.3">
      <c r="C39" s="598"/>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600"/>
    </row>
    <row r="40" spans="1:56" ht="12" customHeight="1" x14ac:dyDescent="0.25">
      <c r="A40" s="429" t="s">
        <v>192</v>
      </c>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row>
    <row r="41" spans="1:56" ht="12" customHeight="1" thickBot="1" x14ac:dyDescent="0.3"/>
    <row r="42" spans="1:56" ht="12" customHeight="1" thickTop="1" x14ac:dyDescent="0.25">
      <c r="A42" s="400"/>
      <c r="B42" s="400"/>
      <c r="C42" s="400"/>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575" t="s">
        <v>239</v>
      </c>
      <c r="AO42" s="576"/>
      <c r="AP42" s="576"/>
      <c r="AQ42" s="576"/>
      <c r="AR42" s="576"/>
      <c r="AS42" s="576"/>
      <c r="AT42" s="576"/>
      <c r="AU42" s="576"/>
      <c r="AV42" s="577"/>
    </row>
    <row r="43" spans="1:56" ht="12" customHeight="1" x14ac:dyDescent="0.25">
      <c r="A43" s="400"/>
      <c r="B43" s="400"/>
      <c r="C43" s="400"/>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578"/>
      <c r="AO43" s="453"/>
      <c r="AP43" s="453"/>
      <c r="AQ43" s="453"/>
      <c r="AR43" s="453"/>
      <c r="AS43" s="453"/>
      <c r="AT43" s="453"/>
      <c r="AU43" s="453"/>
      <c r="AV43" s="579"/>
    </row>
    <row r="44" spans="1:56" ht="12" customHeight="1" thickBot="1" x14ac:dyDescent="0.3">
      <c r="A44" s="400"/>
      <c r="B44" s="400"/>
      <c r="C44" s="400"/>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580"/>
      <c r="AO44" s="581"/>
      <c r="AP44" s="581"/>
      <c r="AQ44" s="581"/>
      <c r="AR44" s="581"/>
      <c r="AS44" s="581"/>
      <c r="AT44" s="581"/>
      <c r="AU44" s="581"/>
      <c r="AV44" s="582"/>
    </row>
    <row r="45" spans="1:56" ht="12" customHeight="1" thickTop="1" x14ac:dyDescent="0.25">
      <c r="D45" s="401" t="s">
        <v>193</v>
      </c>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82"/>
      <c r="AX45" s="82"/>
      <c r="AY45" s="82"/>
      <c r="AZ45" s="82"/>
      <c r="BA45" s="82"/>
      <c r="BB45" s="82"/>
      <c r="BC45" s="82"/>
      <c r="BD45" s="82"/>
    </row>
    <row r="46" spans="1:56" ht="12" customHeight="1" x14ac:dyDescent="0.25">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82"/>
      <c r="AX46" s="82"/>
      <c r="AY46" s="82"/>
      <c r="AZ46" s="82"/>
      <c r="BA46" s="82"/>
      <c r="BB46" s="82"/>
      <c r="BC46" s="82"/>
      <c r="BD46" s="82"/>
    </row>
    <row r="47" spans="1:56" ht="12" customHeight="1" thickBot="1" x14ac:dyDescent="0.3">
      <c r="AW47" s="82"/>
      <c r="AX47" s="82"/>
      <c r="AY47" s="82"/>
      <c r="AZ47" s="82"/>
      <c r="BA47" s="82"/>
      <c r="BB47" s="82"/>
      <c r="BC47" s="82"/>
      <c r="BD47" s="82"/>
    </row>
    <row r="48" spans="1:56" ht="12" customHeight="1" x14ac:dyDescent="0.25">
      <c r="C48" s="566"/>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567"/>
      <c r="AT48" s="567"/>
      <c r="AU48" s="568"/>
    </row>
    <row r="49" spans="3:47" ht="12" customHeight="1" x14ac:dyDescent="0.25">
      <c r="C49" s="569"/>
      <c r="D49" s="570"/>
      <c r="E49" s="570"/>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1"/>
    </row>
    <row r="50" spans="3:47" ht="12" customHeight="1" x14ac:dyDescent="0.25">
      <c r="C50" s="569"/>
      <c r="D50" s="570"/>
      <c r="E50" s="570"/>
      <c r="F50" s="570"/>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1"/>
    </row>
    <row r="51" spans="3:47" ht="12" customHeight="1" x14ac:dyDescent="0.25">
      <c r="C51" s="569"/>
      <c r="D51" s="570"/>
      <c r="E51" s="570"/>
      <c r="F51" s="570"/>
      <c r="G51" s="570"/>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1"/>
    </row>
    <row r="52" spans="3:47" ht="12" customHeight="1" x14ac:dyDescent="0.25">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1"/>
    </row>
    <row r="53" spans="3:47" ht="12" customHeight="1" x14ac:dyDescent="0.25">
      <c r="C53" s="569"/>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1"/>
    </row>
    <row r="54" spans="3:47" ht="12" customHeight="1" x14ac:dyDescent="0.25">
      <c r="C54" s="569"/>
      <c r="D54" s="570"/>
      <c r="E54" s="570"/>
      <c r="F54" s="570"/>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1"/>
    </row>
    <row r="55" spans="3:47" ht="12" customHeight="1" x14ac:dyDescent="0.25">
      <c r="C55" s="569"/>
      <c r="D55" s="570"/>
      <c r="E55" s="570"/>
      <c r="F55" s="570"/>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1"/>
    </row>
    <row r="56" spans="3:47" ht="12" customHeight="1" x14ac:dyDescent="0.25">
      <c r="C56" s="569"/>
      <c r="D56" s="570"/>
      <c r="E56" s="570"/>
      <c r="F56" s="570"/>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1"/>
    </row>
    <row r="57" spans="3:47" ht="12" customHeight="1" x14ac:dyDescent="0.25">
      <c r="C57" s="569"/>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1"/>
    </row>
    <row r="58" spans="3:47" ht="12" customHeight="1" x14ac:dyDescent="0.25">
      <c r="C58" s="569"/>
      <c r="D58" s="570"/>
      <c r="E58" s="570"/>
      <c r="F58" s="570"/>
      <c r="G58" s="570"/>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1"/>
    </row>
    <row r="59" spans="3:47" ht="12" customHeight="1" x14ac:dyDescent="0.25">
      <c r="C59" s="569"/>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1"/>
    </row>
    <row r="60" spans="3:47" ht="12" customHeight="1" x14ac:dyDescent="0.25">
      <c r="C60" s="569"/>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1"/>
    </row>
    <row r="61" spans="3:47" ht="12" customHeight="1" x14ac:dyDescent="0.25">
      <c r="C61" s="569"/>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1"/>
    </row>
    <row r="62" spans="3:47" ht="12" customHeight="1" x14ac:dyDescent="0.25">
      <c r="C62" s="569"/>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1"/>
    </row>
    <row r="63" spans="3:47" ht="12" customHeight="1" x14ac:dyDescent="0.25">
      <c r="C63" s="569"/>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1"/>
    </row>
    <row r="64" spans="3:47" ht="12" customHeight="1" x14ac:dyDescent="0.25">
      <c r="C64" s="569"/>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1"/>
    </row>
    <row r="65" spans="1:56" ht="12" customHeight="1" thickBot="1" x14ac:dyDescent="0.3">
      <c r="C65" s="572"/>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4"/>
    </row>
    <row r="66" spans="1:56" ht="12" customHeight="1" x14ac:dyDescent="0.25">
      <c r="D66" s="401" t="s">
        <v>931</v>
      </c>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82"/>
      <c r="AX66" s="82"/>
      <c r="AY66" s="82"/>
      <c r="AZ66" s="82"/>
      <c r="BA66" s="82"/>
      <c r="BB66" s="82"/>
      <c r="BC66" s="82"/>
      <c r="BD66" s="82"/>
    </row>
    <row r="67" spans="1:56" ht="12" customHeight="1" x14ac:dyDescent="0.25">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82"/>
      <c r="AX67" s="82"/>
      <c r="AY67" s="82"/>
      <c r="AZ67" s="82"/>
      <c r="BA67" s="82"/>
      <c r="BB67" s="82"/>
      <c r="BC67" s="82"/>
      <c r="BD67" s="82"/>
    </row>
    <row r="68" spans="1:56" ht="12" customHeight="1" thickBot="1" x14ac:dyDescent="0.3">
      <c r="AW68" s="82"/>
      <c r="AX68" s="82"/>
      <c r="AY68" s="82"/>
      <c r="AZ68" s="82"/>
      <c r="BA68" s="82"/>
      <c r="BB68" s="82"/>
      <c r="BC68" s="82"/>
      <c r="BD68" s="82"/>
    </row>
    <row r="69" spans="1:56" ht="12" customHeight="1" x14ac:dyDescent="0.25">
      <c r="C69" s="566"/>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c r="AJ69" s="567"/>
      <c r="AK69" s="567"/>
      <c r="AL69" s="567"/>
      <c r="AM69" s="567"/>
      <c r="AN69" s="567"/>
      <c r="AO69" s="567"/>
      <c r="AP69" s="567"/>
      <c r="AQ69" s="567"/>
      <c r="AR69" s="567"/>
      <c r="AS69" s="567"/>
      <c r="AT69" s="567"/>
      <c r="AU69" s="568"/>
    </row>
    <row r="70" spans="1:56" ht="12" customHeight="1" x14ac:dyDescent="0.25">
      <c r="C70" s="569"/>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1"/>
    </row>
    <row r="71" spans="1:56" ht="12" customHeight="1" x14ac:dyDescent="0.25">
      <c r="C71" s="569"/>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1"/>
    </row>
    <row r="72" spans="1:56" ht="12" customHeight="1" x14ac:dyDescent="0.25">
      <c r="C72" s="569"/>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1"/>
    </row>
    <row r="73" spans="1:56" ht="12" customHeight="1" x14ac:dyDescent="0.25">
      <c r="C73" s="569"/>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1"/>
    </row>
    <row r="74" spans="1:56" ht="12" customHeight="1" x14ac:dyDescent="0.25">
      <c r="C74" s="569"/>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1"/>
    </row>
    <row r="75" spans="1:56" ht="12" customHeight="1" x14ac:dyDescent="0.25">
      <c r="C75" s="569"/>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1"/>
    </row>
    <row r="76" spans="1:56" ht="12" customHeight="1" x14ac:dyDescent="0.25">
      <c r="C76" s="569"/>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1"/>
    </row>
    <row r="77" spans="1:56" ht="12" customHeight="1" x14ac:dyDescent="0.25">
      <c r="C77" s="569"/>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1"/>
    </row>
    <row r="78" spans="1:56" ht="12" customHeight="1" x14ac:dyDescent="0.25">
      <c r="C78" s="569"/>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1"/>
    </row>
    <row r="79" spans="1:56" ht="12" customHeight="1" thickBot="1" x14ac:dyDescent="0.3">
      <c r="C79" s="572"/>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573"/>
      <c r="AP79" s="573"/>
      <c r="AQ79" s="573"/>
      <c r="AR79" s="573"/>
      <c r="AS79" s="573"/>
      <c r="AT79" s="573"/>
      <c r="AU79" s="574"/>
    </row>
    <row r="80" spans="1:56" ht="12" customHeight="1" x14ac:dyDescent="0.25">
      <c r="A80" s="429" t="s">
        <v>194</v>
      </c>
      <c r="B80" s="429"/>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458" t="s">
        <v>234</v>
      </c>
      <c r="AO82" s="458"/>
      <c r="AP82" s="458"/>
      <c r="AQ82" s="458"/>
      <c r="AR82" s="80"/>
      <c r="AS82" s="458" t="s">
        <v>848</v>
      </c>
      <c r="AT82" s="458"/>
      <c r="AU82" s="458"/>
      <c r="AV82" s="458"/>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458"/>
      <c r="AO83" s="458"/>
      <c r="AP83" s="458"/>
      <c r="AQ83" s="458"/>
      <c r="AR83" s="80"/>
      <c r="AS83" s="458"/>
      <c r="AT83" s="458"/>
      <c r="AU83" s="458"/>
      <c r="AV83" s="458"/>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sheetData>
  <mergeCells count="18">
    <mergeCell ref="D45:AV46"/>
    <mergeCell ref="D14:AT15"/>
    <mergeCell ref="A40:AV40"/>
    <mergeCell ref="C17:AU39"/>
    <mergeCell ref="A42:C44"/>
    <mergeCell ref="D42:AM44"/>
    <mergeCell ref="AN42:AV44"/>
    <mergeCell ref="A1:C3"/>
    <mergeCell ref="D1:AM3"/>
    <mergeCell ref="AN1:AV3"/>
    <mergeCell ref="A5:AV7"/>
    <mergeCell ref="B8:AU12"/>
    <mergeCell ref="D66:AV67"/>
    <mergeCell ref="C48:AU65"/>
    <mergeCell ref="C69:AU79"/>
    <mergeCell ref="AN82:AQ83"/>
    <mergeCell ref="AS82:AV83"/>
    <mergeCell ref="A80:AV80"/>
  </mergeCells>
  <conditionalFormatting sqref="C17:AU39">
    <cfRule type="cellIs" dxfId="214" priority="5" operator="equal">
      <formula>0</formula>
    </cfRule>
  </conditionalFormatting>
  <conditionalFormatting sqref="C48">
    <cfRule type="cellIs" dxfId="213" priority="4" operator="equal">
      <formula>0</formula>
    </cfRule>
  </conditionalFormatting>
  <conditionalFormatting sqref="B8">
    <cfRule type="cellIs" dxfId="212" priority="2" operator="equal">
      <formula>0</formula>
    </cfRule>
  </conditionalFormatting>
  <conditionalFormatting sqref="C69">
    <cfRule type="cellIs" dxfId="211" priority="1" operator="equal">
      <formula>0</formula>
    </cfRule>
  </conditionalFormatting>
  <hyperlinks>
    <hyperlink ref="AS82:AV83" location="Couverture_territoriale!A1" display="Couverture territoriale" xr:uid="{00000000-0004-0000-0500-000000000000}"/>
    <hyperlink ref="AN82:AQ83" location="Thématiques!Zone_d_impression" tooltip="Thématiques" display="précédent" xr:uid="{00000000-0004-0000-0500-000001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52"/>
  <sheetViews>
    <sheetView showGridLines="0" showRowColHeaders="0" workbookViewId="0">
      <pane ySplit="2" topLeftCell="A3" activePane="bottomLeft" state="frozen"/>
      <selection pane="bottomLeft" activeCell="C8" sqref="C8"/>
    </sheetView>
  </sheetViews>
  <sheetFormatPr baseColWidth="10" defaultRowHeight="15" x14ac:dyDescent="0.25"/>
  <cols>
    <col min="1" max="1" width="20.42578125" hidden="1" customWidth="1"/>
    <col min="2" max="2" width="29.28515625" bestFit="1" customWidth="1"/>
    <col min="3" max="3" width="11.42578125" style="96"/>
    <col min="4" max="4" width="22" bestFit="1" customWidth="1"/>
    <col min="5" max="5" width="55.140625" bestFit="1" customWidth="1"/>
    <col min="6" max="6" width="20.28515625" bestFit="1" customWidth="1"/>
    <col min="7" max="7" width="11.42578125" style="96"/>
    <col min="8" max="8" width="6.85546875" customWidth="1"/>
    <col min="9" max="9" width="15" customWidth="1"/>
    <col min="10" max="10" width="19.5703125" customWidth="1"/>
    <col min="11" max="11" width="22.28515625" customWidth="1"/>
    <col min="12" max="12" width="16.85546875" customWidth="1"/>
  </cols>
  <sheetData>
    <row r="1" spans="1:9" s="72" customFormat="1" ht="39.75" customHeight="1" x14ac:dyDescent="0.25">
      <c r="B1" s="601" t="s">
        <v>934</v>
      </c>
      <c r="C1" s="602"/>
      <c r="D1" s="602"/>
      <c r="E1" s="602"/>
      <c r="F1" s="602"/>
      <c r="G1" s="117" t="s">
        <v>244</v>
      </c>
      <c r="H1" s="117" t="s">
        <v>848</v>
      </c>
      <c r="I1" s="156">
        <v>1</v>
      </c>
    </row>
    <row r="2" spans="1:9" ht="25.5" customHeight="1" x14ac:dyDescent="0.25">
      <c r="A2" s="97" t="s">
        <v>256</v>
      </c>
      <c r="B2" s="98" t="s">
        <v>257</v>
      </c>
      <c r="C2" s="98" t="s">
        <v>767</v>
      </c>
      <c r="D2" s="98" t="s">
        <v>776</v>
      </c>
      <c r="E2" s="98" t="s">
        <v>258</v>
      </c>
      <c r="F2" s="98" t="s">
        <v>816</v>
      </c>
      <c r="G2" s="153">
        <f>SUM(G3:G252)</f>
        <v>46</v>
      </c>
      <c r="I2" s="100">
        <v>2</v>
      </c>
    </row>
    <row r="3" spans="1:9" ht="18.75" customHeight="1" x14ac:dyDescent="0.25">
      <c r="A3" s="87" t="s">
        <v>259</v>
      </c>
      <c r="B3" s="88" t="s">
        <v>260</v>
      </c>
      <c r="C3" s="99"/>
      <c r="D3" s="88" t="s">
        <v>945</v>
      </c>
      <c r="E3" s="88" t="s">
        <v>946</v>
      </c>
      <c r="F3" s="88" t="s">
        <v>951</v>
      </c>
      <c r="G3" s="152">
        <f>IF(F3="fragiles",1,0)</f>
        <v>0</v>
      </c>
    </row>
    <row r="4" spans="1:9" ht="18.75" customHeight="1" x14ac:dyDescent="0.25">
      <c r="A4" s="89" t="s">
        <v>262</v>
      </c>
      <c r="B4" s="88" t="s">
        <v>263</v>
      </c>
      <c r="C4" s="99"/>
      <c r="D4" s="88" t="s">
        <v>945</v>
      </c>
      <c r="E4" s="88" t="s">
        <v>264</v>
      </c>
      <c r="F4" s="88" t="s">
        <v>951</v>
      </c>
      <c r="G4" s="152">
        <f>IF(F4="fragiles",1,0)</f>
        <v>0</v>
      </c>
    </row>
    <row r="5" spans="1:9" ht="18.75" customHeight="1" x14ac:dyDescent="0.25">
      <c r="A5" s="89" t="s">
        <v>265</v>
      </c>
      <c r="B5" s="88" t="s">
        <v>266</v>
      </c>
      <c r="C5" s="99"/>
      <c r="D5" s="88" t="s">
        <v>778</v>
      </c>
      <c r="E5" s="88" t="s">
        <v>947</v>
      </c>
      <c r="F5" s="88" t="s">
        <v>951</v>
      </c>
      <c r="G5" s="152">
        <f t="shared" ref="G5:G67" si="0">IF(F5="fragiles",1,0)</f>
        <v>0</v>
      </c>
    </row>
    <row r="6" spans="1:9" ht="18.75" customHeight="1" x14ac:dyDescent="0.25">
      <c r="A6" s="89" t="s">
        <v>267</v>
      </c>
      <c r="B6" s="88" t="s">
        <v>268</v>
      </c>
      <c r="C6" s="99"/>
      <c r="D6" s="88" t="s">
        <v>945</v>
      </c>
      <c r="E6" s="88" t="s">
        <v>264</v>
      </c>
      <c r="F6" s="88" t="s">
        <v>951</v>
      </c>
      <c r="G6" s="152">
        <f t="shared" si="0"/>
        <v>0</v>
      </c>
    </row>
    <row r="7" spans="1:9" ht="18.75" customHeight="1" x14ac:dyDescent="0.25">
      <c r="A7" s="89" t="s">
        <v>269</v>
      </c>
      <c r="B7" s="88" t="s">
        <v>270</v>
      </c>
      <c r="C7" s="99"/>
      <c r="D7" s="88" t="s">
        <v>778</v>
      </c>
      <c r="E7" s="88" t="s">
        <v>947</v>
      </c>
      <c r="F7" s="88" t="s">
        <v>951</v>
      </c>
      <c r="G7" s="152">
        <f t="shared" si="0"/>
        <v>0</v>
      </c>
    </row>
    <row r="8" spans="1:9" ht="18.75" customHeight="1" x14ac:dyDescent="0.25">
      <c r="A8" s="89" t="s">
        <v>271</v>
      </c>
      <c r="B8" s="88" t="s">
        <v>272</v>
      </c>
      <c r="C8" s="99"/>
      <c r="D8" s="88" t="s">
        <v>780</v>
      </c>
      <c r="E8" s="88" t="s">
        <v>274</v>
      </c>
      <c r="F8" s="88" t="s">
        <v>951</v>
      </c>
      <c r="G8" s="152">
        <f t="shared" si="0"/>
        <v>0</v>
      </c>
    </row>
    <row r="9" spans="1:9" ht="18.75" customHeight="1" x14ac:dyDescent="0.25">
      <c r="A9" s="89" t="s">
        <v>275</v>
      </c>
      <c r="B9" s="88" t="s">
        <v>276</v>
      </c>
      <c r="C9" s="99"/>
      <c r="D9" s="88" t="s">
        <v>777</v>
      </c>
      <c r="E9" s="88" t="s">
        <v>277</v>
      </c>
      <c r="F9" s="88" t="s">
        <v>951</v>
      </c>
      <c r="G9" s="152">
        <f t="shared" si="0"/>
        <v>0</v>
      </c>
    </row>
    <row r="10" spans="1:9" ht="18.75" customHeight="1" x14ac:dyDescent="0.25">
      <c r="A10" s="89" t="s">
        <v>278</v>
      </c>
      <c r="B10" s="88" t="s">
        <v>279</v>
      </c>
      <c r="C10" s="99"/>
      <c r="D10" s="90" t="s">
        <v>778</v>
      </c>
      <c r="E10" s="90" t="s">
        <v>947</v>
      </c>
      <c r="F10" s="88" t="s">
        <v>951</v>
      </c>
      <c r="G10" s="152">
        <f t="shared" si="0"/>
        <v>0</v>
      </c>
    </row>
    <row r="11" spans="1:9" ht="18.75" customHeight="1" x14ac:dyDescent="0.25">
      <c r="A11" s="89" t="s">
        <v>280</v>
      </c>
      <c r="B11" s="88" t="s">
        <v>281</v>
      </c>
      <c r="C11" s="99"/>
      <c r="D11" s="90" t="s">
        <v>777</v>
      </c>
      <c r="E11" s="90" t="s">
        <v>282</v>
      </c>
      <c r="F11" s="88" t="s">
        <v>951</v>
      </c>
      <c r="G11" s="152">
        <f t="shared" si="0"/>
        <v>0</v>
      </c>
    </row>
    <row r="12" spans="1:9" ht="18.75" customHeight="1" x14ac:dyDescent="0.25">
      <c r="A12" s="89" t="s">
        <v>283</v>
      </c>
      <c r="B12" s="88" t="s">
        <v>284</v>
      </c>
      <c r="C12" s="99"/>
      <c r="D12" s="90" t="s">
        <v>948</v>
      </c>
      <c r="E12" s="90" t="s">
        <v>286</v>
      </c>
      <c r="F12" s="88" t="s">
        <v>952</v>
      </c>
      <c r="G12" s="152">
        <f t="shared" si="0"/>
        <v>1</v>
      </c>
    </row>
    <row r="13" spans="1:9" ht="18.75" customHeight="1" x14ac:dyDescent="0.25">
      <c r="A13" s="89" t="s">
        <v>287</v>
      </c>
      <c r="B13" s="88" t="s">
        <v>288</v>
      </c>
      <c r="C13" s="99"/>
      <c r="D13" s="90" t="s">
        <v>945</v>
      </c>
      <c r="E13" s="90" t="s">
        <v>946</v>
      </c>
      <c r="F13" s="88" t="s">
        <v>951</v>
      </c>
      <c r="G13" s="152">
        <f t="shared" si="0"/>
        <v>0</v>
      </c>
    </row>
    <row r="14" spans="1:9" ht="18.75" customHeight="1" x14ac:dyDescent="0.25">
      <c r="A14" s="89" t="s">
        <v>289</v>
      </c>
      <c r="B14" s="88" t="s">
        <v>290</v>
      </c>
      <c r="C14" s="99"/>
      <c r="D14" s="90" t="s">
        <v>780</v>
      </c>
      <c r="E14" s="90" t="s">
        <v>274</v>
      </c>
      <c r="F14" s="88" t="s">
        <v>951</v>
      </c>
      <c r="G14" s="152">
        <f t="shared" si="0"/>
        <v>0</v>
      </c>
    </row>
    <row r="15" spans="1:9" ht="18.75" customHeight="1" x14ac:dyDescent="0.25">
      <c r="A15" s="89" t="s">
        <v>291</v>
      </c>
      <c r="B15" s="88" t="s">
        <v>292</v>
      </c>
      <c r="C15" s="99"/>
      <c r="D15" s="90" t="s">
        <v>777</v>
      </c>
      <c r="E15" s="90" t="s">
        <v>277</v>
      </c>
      <c r="F15" s="88" t="s">
        <v>951</v>
      </c>
      <c r="G15" s="152">
        <f t="shared" si="0"/>
        <v>0</v>
      </c>
    </row>
    <row r="16" spans="1:9" ht="18.75" customHeight="1" x14ac:dyDescent="0.25">
      <c r="A16" s="89" t="s">
        <v>293</v>
      </c>
      <c r="B16" s="88" t="s">
        <v>294</v>
      </c>
      <c r="C16" s="99"/>
      <c r="D16" s="90" t="s">
        <v>948</v>
      </c>
      <c r="E16" s="90" t="s">
        <v>296</v>
      </c>
      <c r="F16" s="88" t="s">
        <v>952</v>
      </c>
      <c r="G16" s="152">
        <f t="shared" si="0"/>
        <v>1</v>
      </c>
    </row>
    <row r="17" spans="1:7" ht="18.75" customHeight="1" x14ac:dyDescent="0.25">
      <c r="A17" s="89" t="s">
        <v>297</v>
      </c>
      <c r="B17" s="88" t="s">
        <v>298</v>
      </c>
      <c r="C17" s="99"/>
      <c r="D17" s="90" t="s">
        <v>945</v>
      </c>
      <c r="E17" s="90" t="s">
        <v>299</v>
      </c>
      <c r="F17" s="88" t="s">
        <v>951</v>
      </c>
      <c r="G17" s="152">
        <f t="shared" si="0"/>
        <v>0</v>
      </c>
    </row>
    <row r="18" spans="1:7" ht="18.75" customHeight="1" x14ac:dyDescent="0.25">
      <c r="A18" s="89" t="s">
        <v>300</v>
      </c>
      <c r="B18" s="88" t="s">
        <v>301</v>
      </c>
      <c r="C18" s="99"/>
      <c r="D18" s="90" t="s">
        <v>948</v>
      </c>
      <c r="E18" s="90" t="s">
        <v>286</v>
      </c>
      <c r="F18" s="88" t="s">
        <v>951</v>
      </c>
      <c r="G18" s="152">
        <f t="shared" si="0"/>
        <v>0</v>
      </c>
    </row>
    <row r="19" spans="1:7" ht="18.75" customHeight="1" x14ac:dyDescent="0.25">
      <c r="A19" s="89" t="s">
        <v>302</v>
      </c>
      <c r="B19" s="88" t="s">
        <v>303</v>
      </c>
      <c r="C19" s="99"/>
      <c r="D19" s="90" t="s">
        <v>945</v>
      </c>
      <c r="E19" s="90" t="s">
        <v>264</v>
      </c>
      <c r="F19" s="88" t="s">
        <v>951</v>
      </c>
      <c r="G19" s="152">
        <f t="shared" si="0"/>
        <v>0</v>
      </c>
    </row>
    <row r="20" spans="1:7" ht="18.75" customHeight="1" x14ac:dyDescent="0.25">
      <c r="A20" s="89" t="s">
        <v>304</v>
      </c>
      <c r="B20" s="88" t="s">
        <v>305</v>
      </c>
      <c r="C20" s="99"/>
      <c r="D20" s="90" t="s">
        <v>948</v>
      </c>
      <c r="E20" s="90" t="s">
        <v>286</v>
      </c>
      <c r="F20" s="88" t="s">
        <v>952</v>
      </c>
      <c r="G20" s="152">
        <f t="shared" si="0"/>
        <v>1</v>
      </c>
    </row>
    <row r="21" spans="1:7" ht="18.75" customHeight="1" x14ac:dyDescent="0.25">
      <c r="A21" s="89" t="s">
        <v>306</v>
      </c>
      <c r="B21" s="88" t="s">
        <v>307</v>
      </c>
      <c r="C21" s="99"/>
      <c r="D21" s="90" t="s">
        <v>780</v>
      </c>
      <c r="E21" s="90" t="s">
        <v>274</v>
      </c>
      <c r="F21" s="88" t="s">
        <v>951</v>
      </c>
      <c r="G21" s="152">
        <f t="shared" si="0"/>
        <v>0</v>
      </c>
    </row>
    <row r="22" spans="1:7" ht="18.75" customHeight="1" x14ac:dyDescent="0.25">
      <c r="A22" s="89" t="s">
        <v>308</v>
      </c>
      <c r="B22" s="88" t="s">
        <v>309</v>
      </c>
      <c r="C22" s="99"/>
      <c r="D22" s="90" t="s">
        <v>779</v>
      </c>
      <c r="E22" s="90" t="s">
        <v>949</v>
      </c>
      <c r="F22" s="88" t="s">
        <v>951</v>
      </c>
      <c r="G22" s="152">
        <f t="shared" si="0"/>
        <v>0</v>
      </c>
    </row>
    <row r="23" spans="1:7" ht="18.75" customHeight="1" x14ac:dyDescent="0.25">
      <c r="A23" s="89" t="s">
        <v>311</v>
      </c>
      <c r="B23" s="88" t="s">
        <v>312</v>
      </c>
      <c r="C23" s="99"/>
      <c r="D23" s="90" t="s">
        <v>778</v>
      </c>
      <c r="E23" s="90" t="s">
        <v>947</v>
      </c>
      <c r="F23" s="88" t="s">
        <v>951</v>
      </c>
      <c r="G23" s="152">
        <f t="shared" si="0"/>
        <v>0</v>
      </c>
    </row>
    <row r="24" spans="1:7" ht="18.75" customHeight="1" x14ac:dyDescent="0.25">
      <c r="A24" s="89" t="s">
        <v>313</v>
      </c>
      <c r="B24" s="88" t="s">
        <v>314</v>
      </c>
      <c r="C24" s="99"/>
      <c r="D24" s="90" t="s">
        <v>777</v>
      </c>
      <c r="E24" s="90" t="s">
        <v>277</v>
      </c>
      <c r="F24" s="88" t="s">
        <v>951</v>
      </c>
      <c r="G24" s="152">
        <f t="shared" si="0"/>
        <v>0</v>
      </c>
    </row>
    <row r="25" spans="1:7" ht="18.75" customHeight="1" x14ac:dyDescent="0.25">
      <c r="A25" s="89" t="s">
        <v>315</v>
      </c>
      <c r="B25" s="88" t="s">
        <v>316</v>
      </c>
      <c r="C25" s="99"/>
      <c r="D25" s="90" t="s">
        <v>948</v>
      </c>
      <c r="E25" s="90" t="s">
        <v>318</v>
      </c>
      <c r="F25" s="88" t="s">
        <v>951</v>
      </c>
      <c r="G25" s="152">
        <f t="shared" si="0"/>
        <v>0</v>
      </c>
    </row>
    <row r="26" spans="1:7" ht="18.75" customHeight="1" x14ac:dyDescent="0.25">
      <c r="A26" s="89" t="s">
        <v>319</v>
      </c>
      <c r="B26" s="88" t="s">
        <v>320</v>
      </c>
      <c r="C26" s="99"/>
      <c r="D26" s="90" t="s">
        <v>780</v>
      </c>
      <c r="E26" s="90" t="s">
        <v>950</v>
      </c>
      <c r="F26" s="88" t="s">
        <v>951</v>
      </c>
      <c r="G26" s="152">
        <f t="shared" si="0"/>
        <v>0</v>
      </c>
    </row>
    <row r="27" spans="1:7" ht="18.75" customHeight="1" x14ac:dyDescent="0.25">
      <c r="A27" s="89" t="s">
        <v>321</v>
      </c>
      <c r="B27" s="88" t="s">
        <v>322</v>
      </c>
      <c r="C27" s="99"/>
      <c r="D27" s="90" t="s">
        <v>779</v>
      </c>
      <c r="E27" s="90" t="s">
        <v>949</v>
      </c>
      <c r="F27" s="88" t="s">
        <v>952</v>
      </c>
      <c r="G27" s="152">
        <f t="shared" si="0"/>
        <v>1</v>
      </c>
    </row>
    <row r="28" spans="1:7" ht="18.75" customHeight="1" x14ac:dyDescent="0.25">
      <c r="A28" s="89" t="s">
        <v>323</v>
      </c>
      <c r="B28" s="88" t="s">
        <v>324</v>
      </c>
      <c r="C28" s="99"/>
      <c r="D28" s="90" t="s">
        <v>948</v>
      </c>
      <c r="E28" s="90" t="s">
        <v>286</v>
      </c>
      <c r="F28" s="88" t="s">
        <v>951</v>
      </c>
      <c r="G28" s="152">
        <f t="shared" si="0"/>
        <v>0</v>
      </c>
    </row>
    <row r="29" spans="1:7" ht="18.75" customHeight="1" x14ac:dyDescent="0.25">
      <c r="A29" s="89" t="s">
        <v>325</v>
      </c>
      <c r="B29" s="88" t="s">
        <v>326</v>
      </c>
      <c r="C29" s="99"/>
      <c r="D29" s="90" t="s">
        <v>945</v>
      </c>
      <c r="E29" s="90" t="s">
        <v>299</v>
      </c>
      <c r="F29" s="88" t="s">
        <v>951</v>
      </c>
      <c r="G29" s="152">
        <f t="shared" si="0"/>
        <v>0</v>
      </c>
    </row>
    <row r="30" spans="1:7" ht="18.75" customHeight="1" x14ac:dyDescent="0.25">
      <c r="A30" s="89" t="s">
        <v>327</v>
      </c>
      <c r="B30" s="88" t="s">
        <v>328</v>
      </c>
      <c r="C30" s="99"/>
      <c r="D30" s="90" t="s">
        <v>779</v>
      </c>
      <c r="E30" s="90" t="s">
        <v>949</v>
      </c>
      <c r="F30" s="88" t="s">
        <v>951</v>
      </c>
      <c r="G30" s="152">
        <f t="shared" si="0"/>
        <v>0</v>
      </c>
    </row>
    <row r="31" spans="1:7" ht="18.75" customHeight="1" x14ac:dyDescent="0.25">
      <c r="A31" s="89" t="s">
        <v>329</v>
      </c>
      <c r="B31" s="88" t="s">
        <v>330</v>
      </c>
      <c r="C31" s="99"/>
      <c r="D31" s="90" t="s">
        <v>945</v>
      </c>
      <c r="E31" s="90" t="s">
        <v>331</v>
      </c>
      <c r="F31" s="88" t="s">
        <v>951</v>
      </c>
      <c r="G31" s="152">
        <f t="shared" si="0"/>
        <v>0</v>
      </c>
    </row>
    <row r="32" spans="1:7" ht="18.75" customHeight="1" x14ac:dyDescent="0.25">
      <c r="A32" s="89" t="s">
        <v>332</v>
      </c>
      <c r="B32" s="88" t="s">
        <v>333</v>
      </c>
      <c r="C32" s="99"/>
      <c r="D32" s="90" t="s">
        <v>777</v>
      </c>
      <c r="E32" s="90" t="s">
        <v>277</v>
      </c>
      <c r="F32" s="88" t="s">
        <v>951</v>
      </c>
      <c r="G32" s="152">
        <f t="shared" si="0"/>
        <v>0</v>
      </c>
    </row>
    <row r="33" spans="1:7" ht="18.75" customHeight="1" x14ac:dyDescent="0.25">
      <c r="A33" s="89" t="s">
        <v>334</v>
      </c>
      <c r="B33" s="88" t="s">
        <v>335</v>
      </c>
      <c r="C33" s="99"/>
      <c r="D33" s="90" t="s">
        <v>780</v>
      </c>
      <c r="E33" s="90" t="s">
        <v>950</v>
      </c>
      <c r="F33" s="88" t="s">
        <v>951</v>
      </c>
      <c r="G33" s="152">
        <f t="shared" si="0"/>
        <v>0</v>
      </c>
    </row>
    <row r="34" spans="1:7" ht="18.75" customHeight="1" x14ac:dyDescent="0.25">
      <c r="A34" s="89" t="s">
        <v>336</v>
      </c>
      <c r="B34" s="88" t="s">
        <v>337</v>
      </c>
      <c r="C34" s="99"/>
      <c r="D34" s="90" t="s">
        <v>945</v>
      </c>
      <c r="E34" s="90" t="s">
        <v>274</v>
      </c>
      <c r="F34" s="88" t="s">
        <v>951</v>
      </c>
      <c r="G34" s="152">
        <f t="shared" si="0"/>
        <v>0</v>
      </c>
    </row>
    <row r="35" spans="1:7" ht="18.75" customHeight="1" x14ac:dyDescent="0.25">
      <c r="A35" s="89" t="s">
        <v>338</v>
      </c>
      <c r="B35" s="88" t="s">
        <v>339</v>
      </c>
      <c r="C35" s="99"/>
      <c r="D35" s="90" t="s">
        <v>777</v>
      </c>
      <c r="E35" s="90" t="s">
        <v>277</v>
      </c>
      <c r="F35" s="88" t="s">
        <v>951</v>
      </c>
      <c r="G35" s="152">
        <f t="shared" si="0"/>
        <v>0</v>
      </c>
    </row>
    <row r="36" spans="1:7" ht="18.75" customHeight="1" x14ac:dyDescent="0.25">
      <c r="A36" s="89" t="s">
        <v>340</v>
      </c>
      <c r="B36" s="88" t="s">
        <v>341</v>
      </c>
      <c r="C36" s="99"/>
      <c r="D36" s="90" t="s">
        <v>780</v>
      </c>
      <c r="E36" s="90" t="s">
        <v>274</v>
      </c>
      <c r="F36" s="88" t="s">
        <v>951</v>
      </c>
      <c r="G36" s="152">
        <f t="shared" si="0"/>
        <v>0</v>
      </c>
    </row>
    <row r="37" spans="1:7" ht="18.75" customHeight="1" x14ac:dyDescent="0.25">
      <c r="A37" s="89" t="s">
        <v>342</v>
      </c>
      <c r="B37" s="88" t="s">
        <v>343</v>
      </c>
      <c r="C37" s="99"/>
      <c r="D37" s="90" t="s">
        <v>779</v>
      </c>
      <c r="E37" s="90" t="s">
        <v>949</v>
      </c>
      <c r="F37" s="88" t="s">
        <v>951</v>
      </c>
      <c r="G37" s="152">
        <f t="shared" si="0"/>
        <v>0</v>
      </c>
    </row>
    <row r="38" spans="1:7" ht="18.75" customHeight="1" x14ac:dyDescent="0.25">
      <c r="A38" s="89" t="s">
        <v>344</v>
      </c>
      <c r="B38" s="88" t="s">
        <v>345</v>
      </c>
      <c r="C38" s="99"/>
      <c r="D38" s="90" t="s">
        <v>948</v>
      </c>
      <c r="E38" s="90" t="s">
        <v>286</v>
      </c>
      <c r="F38" s="88" t="s">
        <v>952</v>
      </c>
      <c r="G38" s="152">
        <f t="shared" si="0"/>
        <v>1</v>
      </c>
    </row>
    <row r="39" spans="1:7" ht="18.75" customHeight="1" x14ac:dyDescent="0.25">
      <c r="A39" s="89" t="s">
        <v>346</v>
      </c>
      <c r="B39" s="88" t="s">
        <v>347</v>
      </c>
      <c r="C39" s="99"/>
      <c r="D39" s="90" t="s">
        <v>779</v>
      </c>
      <c r="E39" s="90" t="s">
        <v>949</v>
      </c>
      <c r="F39" s="88" t="s">
        <v>951</v>
      </c>
      <c r="G39" s="152">
        <f t="shared" si="0"/>
        <v>0</v>
      </c>
    </row>
    <row r="40" spans="1:7" ht="18.75" customHeight="1" x14ac:dyDescent="0.25">
      <c r="A40" s="89" t="s">
        <v>348</v>
      </c>
      <c r="B40" s="88" t="s">
        <v>349</v>
      </c>
      <c r="C40" s="99"/>
      <c r="D40" s="90" t="s">
        <v>948</v>
      </c>
      <c r="E40" s="90" t="s">
        <v>318</v>
      </c>
      <c r="F40" s="88" t="s">
        <v>951</v>
      </c>
      <c r="G40" s="152">
        <f t="shared" si="0"/>
        <v>0</v>
      </c>
    </row>
    <row r="41" spans="1:7" ht="18.75" customHeight="1" x14ac:dyDescent="0.25">
      <c r="A41" s="89" t="s">
        <v>350</v>
      </c>
      <c r="B41" s="88" t="s">
        <v>351</v>
      </c>
      <c r="C41" s="99"/>
      <c r="D41" s="90" t="s">
        <v>778</v>
      </c>
      <c r="E41" s="90" t="s">
        <v>947</v>
      </c>
      <c r="F41" s="88" t="s">
        <v>951</v>
      </c>
      <c r="G41" s="152">
        <f t="shared" si="0"/>
        <v>0</v>
      </c>
    </row>
    <row r="42" spans="1:7" ht="18.75" customHeight="1" x14ac:dyDescent="0.25">
      <c r="A42" s="89" t="s">
        <v>352</v>
      </c>
      <c r="B42" s="88" t="s">
        <v>353</v>
      </c>
      <c r="C42" s="99"/>
      <c r="D42" s="90" t="s">
        <v>780</v>
      </c>
      <c r="E42" s="90" t="s">
        <v>950</v>
      </c>
      <c r="F42" s="88" t="s">
        <v>952</v>
      </c>
      <c r="G42" s="152">
        <f t="shared" si="0"/>
        <v>1</v>
      </c>
    </row>
    <row r="43" spans="1:7" ht="18.75" customHeight="1" x14ac:dyDescent="0.25">
      <c r="A43" s="89" t="s">
        <v>354</v>
      </c>
      <c r="B43" s="88" t="s">
        <v>355</v>
      </c>
      <c r="C43" s="99"/>
      <c r="D43" s="90" t="s">
        <v>945</v>
      </c>
      <c r="E43" s="90" t="s">
        <v>274</v>
      </c>
      <c r="F43" s="88" t="s">
        <v>951</v>
      </c>
      <c r="G43" s="152">
        <f t="shared" si="0"/>
        <v>0</v>
      </c>
    </row>
    <row r="44" spans="1:7" ht="18.75" customHeight="1" x14ac:dyDescent="0.25">
      <c r="A44" s="89" t="s">
        <v>356</v>
      </c>
      <c r="B44" s="88" t="s">
        <v>357</v>
      </c>
      <c r="C44" s="99"/>
      <c r="D44" s="90" t="s">
        <v>945</v>
      </c>
      <c r="E44" s="90" t="s">
        <v>299</v>
      </c>
      <c r="F44" s="88" t="s">
        <v>951</v>
      </c>
      <c r="G44" s="152">
        <f t="shared" si="0"/>
        <v>0</v>
      </c>
    </row>
    <row r="45" spans="1:7" ht="18.75" customHeight="1" x14ac:dyDescent="0.25">
      <c r="A45" s="89" t="s">
        <v>358</v>
      </c>
      <c r="B45" s="88" t="s">
        <v>359</v>
      </c>
      <c r="C45" s="99"/>
      <c r="D45" s="90" t="s">
        <v>777</v>
      </c>
      <c r="E45" s="90" t="s">
        <v>277</v>
      </c>
      <c r="F45" s="88" t="s">
        <v>951</v>
      </c>
      <c r="G45" s="152">
        <f t="shared" si="0"/>
        <v>0</v>
      </c>
    </row>
    <row r="46" spans="1:7" ht="18.75" customHeight="1" x14ac:dyDescent="0.25">
      <c r="A46" s="89" t="s">
        <v>360</v>
      </c>
      <c r="B46" s="88" t="s">
        <v>361</v>
      </c>
      <c r="C46" s="99"/>
      <c r="D46" s="90" t="s">
        <v>948</v>
      </c>
      <c r="E46" s="90" t="s">
        <v>318</v>
      </c>
      <c r="F46" s="88" t="s">
        <v>952</v>
      </c>
      <c r="G46" s="152">
        <f t="shared" si="0"/>
        <v>1</v>
      </c>
    </row>
    <row r="47" spans="1:7" ht="18.75" customHeight="1" x14ac:dyDescent="0.25">
      <c r="A47" s="89" t="s">
        <v>362</v>
      </c>
      <c r="B47" s="88" t="s">
        <v>363</v>
      </c>
      <c r="C47" s="99"/>
      <c r="D47" s="90" t="s">
        <v>948</v>
      </c>
      <c r="E47" s="90" t="s">
        <v>296</v>
      </c>
      <c r="F47" s="88" t="s">
        <v>952</v>
      </c>
      <c r="G47" s="152">
        <f t="shared" si="0"/>
        <v>1</v>
      </c>
    </row>
    <row r="48" spans="1:7" ht="18.75" customHeight="1" x14ac:dyDescent="0.25">
      <c r="A48" s="89" t="s">
        <v>364</v>
      </c>
      <c r="B48" s="88" t="s">
        <v>365</v>
      </c>
      <c r="C48" s="99"/>
      <c r="D48" s="90" t="s">
        <v>948</v>
      </c>
      <c r="E48" s="90" t="s">
        <v>318</v>
      </c>
      <c r="F48" s="88" t="s">
        <v>951</v>
      </c>
      <c r="G48" s="152">
        <f t="shared" si="0"/>
        <v>0</v>
      </c>
    </row>
    <row r="49" spans="1:7" ht="18.75" customHeight="1" x14ac:dyDescent="0.25">
      <c r="A49" s="89" t="s">
        <v>366</v>
      </c>
      <c r="B49" s="88" t="s">
        <v>367</v>
      </c>
      <c r="C49" s="99"/>
      <c r="D49" s="90" t="s">
        <v>780</v>
      </c>
      <c r="E49" s="90" t="s">
        <v>950</v>
      </c>
      <c r="F49" s="88" t="s">
        <v>951</v>
      </c>
      <c r="G49" s="152">
        <f t="shared" si="0"/>
        <v>0</v>
      </c>
    </row>
    <row r="50" spans="1:7" ht="18.75" customHeight="1" x14ac:dyDescent="0.25">
      <c r="A50" s="89" t="s">
        <v>368</v>
      </c>
      <c r="B50" s="88" t="s">
        <v>369</v>
      </c>
      <c r="C50" s="99"/>
      <c r="D50" s="90" t="s">
        <v>780</v>
      </c>
      <c r="E50" s="90" t="s">
        <v>950</v>
      </c>
      <c r="F50" s="88" t="s">
        <v>951</v>
      </c>
      <c r="G50" s="152">
        <f t="shared" si="0"/>
        <v>0</v>
      </c>
    </row>
    <row r="51" spans="1:7" ht="18.75" customHeight="1" x14ac:dyDescent="0.25">
      <c r="A51" s="89" t="s">
        <v>370</v>
      </c>
      <c r="B51" s="88" t="s">
        <v>371</v>
      </c>
      <c r="C51" s="99"/>
      <c r="D51" s="90" t="s">
        <v>945</v>
      </c>
      <c r="E51" s="90" t="s">
        <v>264</v>
      </c>
      <c r="F51" s="88" t="s">
        <v>951</v>
      </c>
      <c r="G51" s="152">
        <f t="shared" si="0"/>
        <v>0</v>
      </c>
    </row>
    <row r="52" spans="1:7" ht="18.75" customHeight="1" x14ac:dyDescent="0.25">
      <c r="A52" s="89" t="s">
        <v>372</v>
      </c>
      <c r="B52" s="88" t="s">
        <v>373</v>
      </c>
      <c r="C52" s="99"/>
      <c r="D52" s="90" t="s">
        <v>778</v>
      </c>
      <c r="E52" s="90" t="s">
        <v>947</v>
      </c>
      <c r="F52" s="88" t="s">
        <v>951</v>
      </c>
      <c r="G52" s="152">
        <f t="shared" si="0"/>
        <v>0</v>
      </c>
    </row>
    <row r="53" spans="1:7" ht="18.75" customHeight="1" x14ac:dyDescent="0.25">
      <c r="A53" s="89" t="s">
        <v>374</v>
      </c>
      <c r="B53" s="88" t="s">
        <v>375</v>
      </c>
      <c r="C53" s="99"/>
      <c r="D53" s="90" t="s">
        <v>777</v>
      </c>
      <c r="E53" s="90" t="s">
        <v>277</v>
      </c>
      <c r="F53" s="88" t="s">
        <v>951</v>
      </c>
      <c r="G53" s="152">
        <f t="shared" si="0"/>
        <v>0</v>
      </c>
    </row>
    <row r="54" spans="1:7" ht="18.75" customHeight="1" x14ac:dyDescent="0.25">
      <c r="A54" s="89" t="s">
        <v>376</v>
      </c>
      <c r="B54" s="88" t="s">
        <v>377</v>
      </c>
      <c r="C54" s="99"/>
      <c r="D54" s="90" t="s">
        <v>777</v>
      </c>
      <c r="E54" s="90" t="s">
        <v>277</v>
      </c>
      <c r="F54" s="88" t="s">
        <v>951</v>
      </c>
      <c r="G54" s="152">
        <f t="shared" si="0"/>
        <v>0</v>
      </c>
    </row>
    <row r="55" spans="1:7" ht="18.75" customHeight="1" x14ac:dyDescent="0.25">
      <c r="A55" s="89" t="s">
        <v>378</v>
      </c>
      <c r="B55" s="88" t="s">
        <v>379</v>
      </c>
      <c r="C55" s="99"/>
      <c r="D55" s="90" t="s">
        <v>780</v>
      </c>
      <c r="E55" s="90" t="s">
        <v>950</v>
      </c>
      <c r="F55" s="88" t="s">
        <v>951</v>
      </c>
      <c r="G55" s="152">
        <f t="shared" si="0"/>
        <v>0</v>
      </c>
    </row>
    <row r="56" spans="1:7" ht="18.75" customHeight="1" x14ac:dyDescent="0.25">
      <c r="A56" s="89" t="s">
        <v>380</v>
      </c>
      <c r="B56" s="88" t="s">
        <v>295</v>
      </c>
      <c r="C56" s="99"/>
      <c r="D56" s="90" t="s">
        <v>948</v>
      </c>
      <c r="E56" s="90" t="s">
        <v>296</v>
      </c>
      <c r="F56" s="88" t="s">
        <v>952</v>
      </c>
      <c r="G56" s="152">
        <f t="shared" si="0"/>
        <v>1</v>
      </c>
    </row>
    <row r="57" spans="1:7" ht="18.75" customHeight="1" x14ac:dyDescent="0.25">
      <c r="A57" s="89" t="s">
        <v>381</v>
      </c>
      <c r="B57" s="88" t="s">
        <v>382</v>
      </c>
      <c r="C57" s="99"/>
      <c r="D57" s="90" t="s">
        <v>945</v>
      </c>
      <c r="E57" s="90" t="s">
        <v>331</v>
      </c>
      <c r="F57" s="88" t="s">
        <v>951</v>
      </c>
      <c r="G57" s="152">
        <f t="shared" si="0"/>
        <v>0</v>
      </c>
    </row>
    <row r="58" spans="1:7" ht="18.75" customHeight="1" x14ac:dyDescent="0.25">
      <c r="A58" s="89" t="s">
        <v>383</v>
      </c>
      <c r="B58" s="88" t="s">
        <v>384</v>
      </c>
      <c r="C58" s="99"/>
      <c r="D58" s="90" t="s">
        <v>945</v>
      </c>
      <c r="E58" s="90" t="s">
        <v>946</v>
      </c>
      <c r="F58" s="88" t="s">
        <v>951</v>
      </c>
      <c r="G58" s="152">
        <f t="shared" si="0"/>
        <v>0</v>
      </c>
    </row>
    <row r="59" spans="1:7" ht="18.75" customHeight="1" x14ac:dyDescent="0.25">
      <c r="A59" s="89" t="s">
        <v>385</v>
      </c>
      <c r="B59" s="88" t="s">
        <v>386</v>
      </c>
      <c r="C59" s="99"/>
      <c r="D59" s="90" t="s">
        <v>945</v>
      </c>
      <c r="E59" s="90" t="s">
        <v>274</v>
      </c>
      <c r="F59" s="88" t="s">
        <v>951</v>
      </c>
      <c r="G59" s="152">
        <f t="shared" si="0"/>
        <v>0</v>
      </c>
    </row>
    <row r="60" spans="1:7" ht="18.75" customHeight="1" x14ac:dyDescent="0.25">
      <c r="A60" s="89" t="s">
        <v>387</v>
      </c>
      <c r="B60" s="88" t="s">
        <v>388</v>
      </c>
      <c r="C60" s="99"/>
      <c r="D60" s="90" t="s">
        <v>779</v>
      </c>
      <c r="E60" s="90" t="s">
        <v>949</v>
      </c>
      <c r="F60" s="88" t="s">
        <v>952</v>
      </c>
      <c r="G60" s="152">
        <f t="shared" si="0"/>
        <v>1</v>
      </c>
    </row>
    <row r="61" spans="1:7" ht="18.75" customHeight="1" x14ac:dyDescent="0.25">
      <c r="A61" s="89" t="s">
        <v>389</v>
      </c>
      <c r="B61" s="88" t="s">
        <v>390</v>
      </c>
      <c r="C61" s="99"/>
      <c r="D61" s="90" t="s">
        <v>779</v>
      </c>
      <c r="E61" s="90" t="s">
        <v>949</v>
      </c>
      <c r="F61" s="88" t="s">
        <v>951</v>
      </c>
      <c r="G61" s="152">
        <f t="shared" si="0"/>
        <v>0</v>
      </c>
    </row>
    <row r="62" spans="1:7" ht="18.75" customHeight="1" x14ac:dyDescent="0.25">
      <c r="A62" s="89" t="s">
        <v>391</v>
      </c>
      <c r="B62" s="88" t="s">
        <v>392</v>
      </c>
      <c r="C62" s="99"/>
      <c r="D62" s="90" t="s">
        <v>780</v>
      </c>
      <c r="E62" s="90" t="s">
        <v>950</v>
      </c>
      <c r="F62" s="88" t="s">
        <v>951</v>
      </c>
      <c r="G62" s="152">
        <f t="shared" si="0"/>
        <v>0</v>
      </c>
    </row>
    <row r="63" spans="1:7" ht="18.75" customHeight="1" x14ac:dyDescent="0.25">
      <c r="A63" s="89" t="s">
        <v>393</v>
      </c>
      <c r="B63" s="88" t="s">
        <v>394</v>
      </c>
      <c r="C63" s="99"/>
      <c r="D63" s="90" t="s">
        <v>948</v>
      </c>
      <c r="E63" s="90" t="s">
        <v>296</v>
      </c>
      <c r="F63" s="88" t="s">
        <v>952</v>
      </c>
      <c r="G63" s="152">
        <f t="shared" si="0"/>
        <v>1</v>
      </c>
    </row>
    <row r="64" spans="1:7" ht="18.75" customHeight="1" x14ac:dyDescent="0.25">
      <c r="A64" s="89" t="s">
        <v>395</v>
      </c>
      <c r="B64" s="88" t="s">
        <v>396</v>
      </c>
      <c r="C64" s="99"/>
      <c r="D64" s="90" t="s">
        <v>778</v>
      </c>
      <c r="E64" s="90" t="s">
        <v>947</v>
      </c>
      <c r="F64" s="88" t="s">
        <v>951</v>
      </c>
      <c r="G64" s="152">
        <f t="shared" si="0"/>
        <v>0</v>
      </c>
    </row>
    <row r="65" spans="1:7" ht="18.75" customHeight="1" x14ac:dyDescent="0.25">
      <c r="A65" s="89" t="s">
        <v>397</v>
      </c>
      <c r="B65" s="88" t="s">
        <v>398</v>
      </c>
      <c r="C65" s="99"/>
      <c r="D65" s="90" t="s">
        <v>780</v>
      </c>
      <c r="E65" s="90" t="s">
        <v>950</v>
      </c>
      <c r="F65" s="88" t="s">
        <v>951</v>
      </c>
      <c r="G65" s="152">
        <f t="shared" si="0"/>
        <v>0</v>
      </c>
    </row>
    <row r="66" spans="1:7" ht="18.75" customHeight="1" x14ac:dyDescent="0.25">
      <c r="A66" s="89" t="s">
        <v>399</v>
      </c>
      <c r="B66" s="88" t="s">
        <v>400</v>
      </c>
      <c r="C66" s="99"/>
      <c r="D66" s="90" t="s">
        <v>779</v>
      </c>
      <c r="E66" s="90" t="s">
        <v>949</v>
      </c>
      <c r="F66" s="88" t="s">
        <v>951</v>
      </c>
      <c r="G66" s="152">
        <f t="shared" si="0"/>
        <v>0</v>
      </c>
    </row>
    <row r="67" spans="1:7" ht="18.75" customHeight="1" x14ac:dyDescent="0.25">
      <c r="A67" s="89" t="s">
        <v>402</v>
      </c>
      <c r="B67" s="88" t="s">
        <v>403</v>
      </c>
      <c r="C67" s="99"/>
      <c r="D67" s="90" t="s">
        <v>780</v>
      </c>
      <c r="E67" s="90" t="s">
        <v>950</v>
      </c>
      <c r="F67" s="88" t="s">
        <v>951</v>
      </c>
      <c r="G67" s="152">
        <f t="shared" si="0"/>
        <v>0</v>
      </c>
    </row>
    <row r="68" spans="1:7" ht="18.75" customHeight="1" x14ac:dyDescent="0.25">
      <c r="A68" s="89" t="s">
        <v>404</v>
      </c>
      <c r="B68" s="88" t="s">
        <v>405</v>
      </c>
      <c r="C68" s="99"/>
      <c r="D68" s="90" t="s">
        <v>948</v>
      </c>
      <c r="E68" s="90" t="s">
        <v>286</v>
      </c>
      <c r="F68" s="88" t="s">
        <v>951</v>
      </c>
      <c r="G68" s="152">
        <f t="shared" ref="G68:G131" si="1">IF(F68="fragiles",1,0)</f>
        <v>0</v>
      </c>
    </row>
    <row r="69" spans="1:7" ht="18.75" customHeight="1" x14ac:dyDescent="0.25">
      <c r="A69" s="89" t="s">
        <v>406</v>
      </c>
      <c r="B69" s="88" t="s">
        <v>407</v>
      </c>
      <c r="C69" s="99"/>
      <c r="D69" s="90" t="s">
        <v>948</v>
      </c>
      <c r="E69" s="90" t="s">
        <v>318</v>
      </c>
      <c r="F69" s="88" t="s">
        <v>951</v>
      </c>
      <c r="G69" s="152">
        <f t="shared" si="1"/>
        <v>0</v>
      </c>
    </row>
    <row r="70" spans="1:7" ht="18.75" customHeight="1" x14ac:dyDescent="0.25">
      <c r="A70" s="89" t="s">
        <v>408</v>
      </c>
      <c r="B70" s="88" t="s">
        <v>409</v>
      </c>
      <c r="C70" s="99"/>
      <c r="D70" s="90" t="s">
        <v>948</v>
      </c>
      <c r="E70" s="90" t="s">
        <v>296</v>
      </c>
      <c r="F70" s="88" t="s">
        <v>952</v>
      </c>
      <c r="G70" s="152">
        <f t="shared" si="1"/>
        <v>1</v>
      </c>
    </row>
    <row r="71" spans="1:7" ht="18.75" customHeight="1" x14ac:dyDescent="0.25">
      <c r="A71" s="89" t="s">
        <v>410</v>
      </c>
      <c r="B71" s="88" t="s">
        <v>411</v>
      </c>
      <c r="C71" s="99"/>
      <c r="D71" s="90" t="s">
        <v>948</v>
      </c>
      <c r="E71" s="90" t="s">
        <v>286</v>
      </c>
      <c r="F71" s="88" t="s">
        <v>952</v>
      </c>
      <c r="G71" s="152">
        <f t="shared" si="1"/>
        <v>1</v>
      </c>
    </row>
    <row r="72" spans="1:7" ht="18.75" customHeight="1" x14ac:dyDescent="0.25">
      <c r="A72" s="89" t="s">
        <v>412</v>
      </c>
      <c r="B72" s="88" t="s">
        <v>413</v>
      </c>
      <c r="C72" s="99"/>
      <c r="D72" s="90" t="s">
        <v>780</v>
      </c>
      <c r="E72" s="90" t="s">
        <v>274</v>
      </c>
      <c r="F72" s="88" t="s">
        <v>951</v>
      </c>
      <c r="G72" s="152">
        <f t="shared" si="1"/>
        <v>0</v>
      </c>
    </row>
    <row r="73" spans="1:7" ht="18.75" customHeight="1" x14ac:dyDescent="0.25">
      <c r="A73" s="89" t="s">
        <v>414</v>
      </c>
      <c r="B73" s="88" t="s">
        <v>415</v>
      </c>
      <c r="C73" s="99"/>
      <c r="D73" s="90" t="s">
        <v>948</v>
      </c>
      <c r="E73" s="90" t="s">
        <v>318</v>
      </c>
      <c r="F73" s="88" t="s">
        <v>951</v>
      </c>
      <c r="G73" s="152">
        <f t="shared" si="1"/>
        <v>0</v>
      </c>
    </row>
    <row r="74" spans="1:7" ht="18.75" customHeight="1" x14ac:dyDescent="0.25">
      <c r="A74" s="89" t="s">
        <v>416</v>
      </c>
      <c r="B74" s="88" t="s">
        <v>417</v>
      </c>
      <c r="C74" s="99"/>
      <c r="D74" s="90" t="s">
        <v>945</v>
      </c>
      <c r="E74" s="90" t="s">
        <v>264</v>
      </c>
      <c r="F74" s="88" t="s">
        <v>951</v>
      </c>
      <c r="G74" s="152">
        <f t="shared" si="1"/>
        <v>0</v>
      </c>
    </row>
    <row r="75" spans="1:7" ht="18.75" customHeight="1" x14ac:dyDescent="0.25">
      <c r="A75" s="89" t="s">
        <v>418</v>
      </c>
      <c r="B75" s="88" t="s">
        <v>419</v>
      </c>
      <c r="C75" s="99"/>
      <c r="D75" s="90" t="s">
        <v>779</v>
      </c>
      <c r="E75" s="90" t="s">
        <v>949</v>
      </c>
      <c r="F75" s="88" t="s">
        <v>951</v>
      </c>
      <c r="G75" s="152">
        <f t="shared" si="1"/>
        <v>0</v>
      </c>
    </row>
    <row r="76" spans="1:7" ht="18.75" customHeight="1" x14ac:dyDescent="0.25">
      <c r="A76" s="89" t="s">
        <v>420</v>
      </c>
      <c r="B76" s="88" t="s">
        <v>421</v>
      </c>
      <c r="C76" s="99"/>
      <c r="D76" s="90" t="s">
        <v>780</v>
      </c>
      <c r="E76" s="90" t="s">
        <v>950</v>
      </c>
      <c r="F76" s="88" t="s">
        <v>951</v>
      </c>
      <c r="G76" s="152">
        <f t="shared" si="1"/>
        <v>0</v>
      </c>
    </row>
    <row r="77" spans="1:7" ht="18.75" customHeight="1" x14ac:dyDescent="0.25">
      <c r="A77" s="89" t="s">
        <v>422</v>
      </c>
      <c r="B77" s="88" t="s">
        <v>423</v>
      </c>
      <c r="C77" s="99"/>
      <c r="D77" s="90" t="s">
        <v>780</v>
      </c>
      <c r="E77" s="90" t="s">
        <v>950</v>
      </c>
      <c r="F77" s="88" t="s">
        <v>951</v>
      </c>
      <c r="G77" s="152">
        <f t="shared" si="1"/>
        <v>0</v>
      </c>
    </row>
    <row r="78" spans="1:7" ht="18.75" customHeight="1" x14ac:dyDescent="0.25">
      <c r="A78" s="89" t="s">
        <v>424</v>
      </c>
      <c r="B78" s="88" t="s">
        <v>425</v>
      </c>
      <c r="C78" s="99"/>
      <c r="D78" s="90" t="s">
        <v>948</v>
      </c>
      <c r="E78" s="90" t="s">
        <v>296</v>
      </c>
      <c r="F78" s="88" t="s">
        <v>952</v>
      </c>
      <c r="G78" s="152">
        <f t="shared" si="1"/>
        <v>1</v>
      </c>
    </row>
    <row r="79" spans="1:7" ht="18.75" customHeight="1" x14ac:dyDescent="0.25">
      <c r="A79" s="89" t="s">
        <v>426</v>
      </c>
      <c r="B79" s="88" t="s">
        <v>427</v>
      </c>
      <c r="C79" s="99"/>
      <c r="D79" s="90" t="s">
        <v>780</v>
      </c>
      <c r="E79" s="90" t="s">
        <v>950</v>
      </c>
      <c r="F79" s="88" t="s">
        <v>951</v>
      </c>
      <c r="G79" s="152">
        <f t="shared" si="1"/>
        <v>0</v>
      </c>
    </row>
    <row r="80" spans="1:7" ht="18.75" customHeight="1" x14ac:dyDescent="0.25">
      <c r="A80" s="89" t="s">
        <v>428</v>
      </c>
      <c r="B80" s="88" t="s">
        <v>310</v>
      </c>
      <c r="C80" s="99"/>
      <c r="D80" s="90" t="s">
        <v>779</v>
      </c>
      <c r="E80" s="90" t="s">
        <v>949</v>
      </c>
      <c r="F80" s="88" t="s">
        <v>951</v>
      </c>
      <c r="G80" s="152">
        <f t="shared" si="1"/>
        <v>0</v>
      </c>
    </row>
    <row r="81" spans="1:7" ht="18.75" customHeight="1" x14ac:dyDescent="0.25">
      <c r="A81" s="89" t="s">
        <v>429</v>
      </c>
      <c r="B81" s="88" t="s">
        <v>430</v>
      </c>
      <c r="C81" s="99"/>
      <c r="D81" s="90" t="s">
        <v>778</v>
      </c>
      <c r="E81" s="90" t="s">
        <v>947</v>
      </c>
      <c r="F81" s="88" t="s">
        <v>951</v>
      </c>
      <c r="G81" s="152">
        <f t="shared" si="1"/>
        <v>0</v>
      </c>
    </row>
    <row r="82" spans="1:7" ht="18.75" customHeight="1" x14ac:dyDescent="0.25">
      <c r="A82" s="89" t="s">
        <v>431</v>
      </c>
      <c r="B82" s="88" t="s">
        <v>432</v>
      </c>
      <c r="C82" s="99"/>
      <c r="D82" s="90" t="s">
        <v>777</v>
      </c>
      <c r="E82" s="90" t="s">
        <v>277</v>
      </c>
      <c r="F82" s="88" t="s">
        <v>951</v>
      </c>
      <c r="G82" s="152">
        <f t="shared" si="1"/>
        <v>0</v>
      </c>
    </row>
    <row r="83" spans="1:7" ht="18.75" customHeight="1" x14ac:dyDescent="0.25">
      <c r="A83" s="89" t="s">
        <v>433</v>
      </c>
      <c r="B83" s="88" t="s">
        <v>434</v>
      </c>
      <c r="C83" s="99"/>
      <c r="D83" s="90" t="s">
        <v>777</v>
      </c>
      <c r="E83" s="90" t="s">
        <v>277</v>
      </c>
      <c r="F83" s="88" t="s">
        <v>951</v>
      </c>
      <c r="G83" s="152">
        <f t="shared" si="1"/>
        <v>0</v>
      </c>
    </row>
    <row r="84" spans="1:7" ht="18.75" customHeight="1" x14ac:dyDescent="0.25">
      <c r="A84" s="89" t="s">
        <v>435</v>
      </c>
      <c r="B84" s="88" t="s">
        <v>436</v>
      </c>
      <c r="C84" s="99"/>
      <c r="D84" s="90" t="s">
        <v>778</v>
      </c>
      <c r="E84" s="90" t="s">
        <v>947</v>
      </c>
      <c r="F84" s="88" t="s">
        <v>951</v>
      </c>
      <c r="G84" s="152">
        <f t="shared" si="1"/>
        <v>0</v>
      </c>
    </row>
    <row r="85" spans="1:7" ht="18.75" customHeight="1" x14ac:dyDescent="0.25">
      <c r="A85" s="89" t="s">
        <v>437</v>
      </c>
      <c r="B85" s="88" t="s">
        <v>438</v>
      </c>
      <c r="C85" s="99"/>
      <c r="D85" s="90" t="s">
        <v>778</v>
      </c>
      <c r="E85" s="90" t="s">
        <v>947</v>
      </c>
      <c r="F85" s="88" t="s">
        <v>951</v>
      </c>
      <c r="G85" s="152">
        <f t="shared" si="1"/>
        <v>0</v>
      </c>
    </row>
    <row r="86" spans="1:7" ht="18.75" customHeight="1" x14ac:dyDescent="0.25">
      <c r="A86" s="89" t="s">
        <v>439</v>
      </c>
      <c r="B86" s="88" t="s">
        <v>440</v>
      </c>
      <c r="C86" s="99"/>
      <c r="D86" s="90" t="s">
        <v>779</v>
      </c>
      <c r="E86" s="90" t="s">
        <v>949</v>
      </c>
      <c r="F86" s="88" t="s">
        <v>951</v>
      </c>
      <c r="G86" s="152">
        <f t="shared" si="1"/>
        <v>0</v>
      </c>
    </row>
    <row r="87" spans="1:7" ht="18.75" customHeight="1" x14ac:dyDescent="0.25">
      <c r="A87" s="89" t="s">
        <v>441</v>
      </c>
      <c r="B87" s="88" t="s">
        <v>442</v>
      </c>
      <c r="C87" s="99"/>
      <c r="D87" s="90" t="s">
        <v>779</v>
      </c>
      <c r="E87" s="90" t="s">
        <v>949</v>
      </c>
      <c r="F87" s="88" t="s">
        <v>951</v>
      </c>
      <c r="G87" s="152">
        <f t="shared" si="1"/>
        <v>0</v>
      </c>
    </row>
    <row r="88" spans="1:7" ht="18.75" customHeight="1" x14ac:dyDescent="0.25">
      <c r="A88" s="89" t="s">
        <v>443</v>
      </c>
      <c r="B88" s="88" t="s">
        <v>444</v>
      </c>
      <c r="C88" s="99"/>
      <c r="D88" s="90" t="s">
        <v>780</v>
      </c>
      <c r="E88" s="90" t="s">
        <v>950</v>
      </c>
      <c r="F88" s="88" t="s">
        <v>952</v>
      </c>
      <c r="G88" s="152">
        <f t="shared" si="1"/>
        <v>1</v>
      </c>
    </row>
    <row r="89" spans="1:7" ht="18.75" customHeight="1" x14ac:dyDescent="0.25">
      <c r="A89" s="89" t="s">
        <v>445</v>
      </c>
      <c r="B89" s="88" t="s">
        <v>446</v>
      </c>
      <c r="C89" s="99"/>
      <c r="D89" s="90" t="s">
        <v>948</v>
      </c>
      <c r="E89" s="90" t="s">
        <v>318</v>
      </c>
      <c r="F89" s="88" t="s">
        <v>951</v>
      </c>
      <c r="G89" s="152">
        <f t="shared" si="1"/>
        <v>0</v>
      </c>
    </row>
    <row r="90" spans="1:7" ht="18.75" customHeight="1" x14ac:dyDescent="0.25">
      <c r="A90" s="89" t="s">
        <v>447</v>
      </c>
      <c r="B90" s="88" t="s">
        <v>448</v>
      </c>
      <c r="C90" s="99"/>
      <c r="D90" s="90" t="s">
        <v>948</v>
      </c>
      <c r="E90" s="90" t="s">
        <v>318</v>
      </c>
      <c r="F90" s="88" t="s">
        <v>951</v>
      </c>
      <c r="G90" s="152">
        <f t="shared" si="1"/>
        <v>0</v>
      </c>
    </row>
    <row r="91" spans="1:7" ht="18.75" customHeight="1" x14ac:dyDescent="0.25">
      <c r="A91" s="89" t="s">
        <v>449</v>
      </c>
      <c r="B91" s="88" t="s">
        <v>450</v>
      </c>
      <c r="C91" s="99"/>
      <c r="D91" s="90" t="s">
        <v>779</v>
      </c>
      <c r="E91" s="90" t="s">
        <v>451</v>
      </c>
      <c r="F91" s="88" t="s">
        <v>951</v>
      </c>
      <c r="G91" s="152">
        <f t="shared" si="1"/>
        <v>0</v>
      </c>
    </row>
    <row r="92" spans="1:7" ht="18.75" customHeight="1" x14ac:dyDescent="0.25">
      <c r="A92" s="89" t="s">
        <v>452</v>
      </c>
      <c r="B92" s="88" t="s">
        <v>453</v>
      </c>
      <c r="C92" s="99"/>
      <c r="D92" s="90" t="s">
        <v>777</v>
      </c>
      <c r="E92" s="90" t="s">
        <v>277</v>
      </c>
      <c r="F92" s="88" t="s">
        <v>951</v>
      </c>
      <c r="G92" s="152">
        <f t="shared" si="1"/>
        <v>0</v>
      </c>
    </row>
    <row r="93" spans="1:7" ht="18.75" customHeight="1" x14ac:dyDescent="0.25">
      <c r="A93" s="89" t="s">
        <v>454</v>
      </c>
      <c r="B93" s="88" t="s">
        <v>455</v>
      </c>
      <c r="C93" s="99"/>
      <c r="D93" s="90" t="s">
        <v>777</v>
      </c>
      <c r="E93" s="90" t="s">
        <v>277</v>
      </c>
      <c r="F93" s="88" t="s">
        <v>951</v>
      </c>
      <c r="G93" s="152">
        <f t="shared" si="1"/>
        <v>0</v>
      </c>
    </row>
    <row r="94" spans="1:7" ht="18.75" customHeight="1" x14ac:dyDescent="0.25">
      <c r="A94" s="89" t="s">
        <v>456</v>
      </c>
      <c r="B94" s="88" t="s">
        <v>457</v>
      </c>
      <c r="C94" s="99"/>
      <c r="D94" s="90" t="s">
        <v>779</v>
      </c>
      <c r="E94" s="90" t="s">
        <v>949</v>
      </c>
      <c r="F94" s="88" t="s">
        <v>951</v>
      </c>
      <c r="G94" s="152">
        <f t="shared" si="1"/>
        <v>0</v>
      </c>
    </row>
    <row r="95" spans="1:7" ht="18.75" customHeight="1" x14ac:dyDescent="0.25">
      <c r="A95" s="89" t="s">
        <v>458</v>
      </c>
      <c r="B95" s="88" t="s">
        <v>459</v>
      </c>
      <c r="C95" s="99"/>
      <c r="D95" s="90" t="s">
        <v>948</v>
      </c>
      <c r="E95" s="90" t="s">
        <v>296</v>
      </c>
      <c r="F95" s="88" t="s">
        <v>952</v>
      </c>
      <c r="G95" s="152">
        <f t="shared" si="1"/>
        <v>1</v>
      </c>
    </row>
    <row r="96" spans="1:7" ht="18.75" customHeight="1" x14ac:dyDescent="0.25">
      <c r="A96" s="89" t="s">
        <v>460</v>
      </c>
      <c r="B96" s="88" t="s">
        <v>461</v>
      </c>
      <c r="C96" s="99"/>
      <c r="D96" s="90" t="s">
        <v>948</v>
      </c>
      <c r="E96" s="90" t="s">
        <v>296</v>
      </c>
      <c r="F96" s="88" t="s">
        <v>952</v>
      </c>
      <c r="G96" s="152">
        <f t="shared" si="1"/>
        <v>1</v>
      </c>
    </row>
    <row r="97" spans="1:7" ht="18.75" customHeight="1" x14ac:dyDescent="0.25">
      <c r="A97" s="89" t="s">
        <v>462</v>
      </c>
      <c r="B97" s="88" t="s">
        <v>463</v>
      </c>
      <c r="C97" s="99"/>
      <c r="D97" s="90" t="s">
        <v>779</v>
      </c>
      <c r="E97" s="90" t="s">
        <v>949</v>
      </c>
      <c r="F97" s="88" t="s">
        <v>951</v>
      </c>
      <c r="G97" s="152">
        <f t="shared" si="1"/>
        <v>0</v>
      </c>
    </row>
    <row r="98" spans="1:7" ht="18.75" customHeight="1" x14ac:dyDescent="0.25">
      <c r="A98" s="89" t="s">
        <v>464</v>
      </c>
      <c r="B98" s="88" t="s">
        <v>943</v>
      </c>
      <c r="C98" s="99"/>
      <c r="D98" s="90" t="s">
        <v>780</v>
      </c>
      <c r="E98" s="90" t="s">
        <v>950</v>
      </c>
      <c r="F98" s="88" t="s">
        <v>951</v>
      </c>
      <c r="G98" s="152">
        <f t="shared" si="1"/>
        <v>0</v>
      </c>
    </row>
    <row r="99" spans="1:7" ht="18.75" customHeight="1" x14ac:dyDescent="0.25">
      <c r="A99" s="89" t="s">
        <v>465</v>
      </c>
      <c r="B99" s="88" t="s">
        <v>466</v>
      </c>
      <c r="C99" s="99"/>
      <c r="D99" s="90" t="s">
        <v>780</v>
      </c>
      <c r="E99" s="90" t="s">
        <v>950</v>
      </c>
      <c r="F99" s="88" t="s">
        <v>952</v>
      </c>
      <c r="G99" s="152">
        <f t="shared" si="1"/>
        <v>1</v>
      </c>
    </row>
    <row r="100" spans="1:7" ht="18.75" customHeight="1" x14ac:dyDescent="0.25">
      <c r="A100" s="89" t="s">
        <v>467</v>
      </c>
      <c r="B100" s="88" t="s">
        <v>468</v>
      </c>
      <c r="C100" s="99"/>
      <c r="D100" s="90" t="s">
        <v>779</v>
      </c>
      <c r="E100" s="90" t="s">
        <v>949</v>
      </c>
      <c r="F100" s="88" t="s">
        <v>951</v>
      </c>
      <c r="G100" s="152">
        <f t="shared" si="1"/>
        <v>0</v>
      </c>
    </row>
    <row r="101" spans="1:7" ht="18.75" customHeight="1" x14ac:dyDescent="0.25">
      <c r="A101" s="89" t="s">
        <v>469</v>
      </c>
      <c r="B101" s="88" t="s">
        <v>470</v>
      </c>
      <c r="C101" s="99"/>
      <c r="D101" s="90" t="s">
        <v>948</v>
      </c>
      <c r="E101" s="90" t="s">
        <v>296</v>
      </c>
      <c r="F101" s="88" t="s">
        <v>952</v>
      </c>
      <c r="G101" s="152">
        <f t="shared" si="1"/>
        <v>1</v>
      </c>
    </row>
    <row r="102" spans="1:7" ht="18.75" customHeight="1" x14ac:dyDescent="0.25">
      <c r="A102" s="89" t="s">
        <v>471</v>
      </c>
      <c r="B102" s="88" t="s">
        <v>472</v>
      </c>
      <c r="C102" s="99"/>
      <c r="D102" s="90" t="s">
        <v>778</v>
      </c>
      <c r="E102" s="90" t="s">
        <v>947</v>
      </c>
      <c r="F102" s="88" t="s">
        <v>951</v>
      </c>
      <c r="G102" s="152">
        <f t="shared" si="1"/>
        <v>0</v>
      </c>
    </row>
    <row r="103" spans="1:7" ht="18.75" customHeight="1" x14ac:dyDescent="0.25">
      <c r="A103" s="89" t="s">
        <v>473</v>
      </c>
      <c r="B103" s="88" t="s">
        <v>474</v>
      </c>
      <c r="C103" s="99"/>
      <c r="D103" s="90" t="s">
        <v>779</v>
      </c>
      <c r="E103" s="90" t="s">
        <v>949</v>
      </c>
      <c r="F103" s="88" t="s">
        <v>951</v>
      </c>
      <c r="G103" s="152">
        <f t="shared" si="1"/>
        <v>0</v>
      </c>
    </row>
    <row r="104" spans="1:7" ht="18.75" customHeight="1" x14ac:dyDescent="0.25">
      <c r="A104" s="89" t="s">
        <v>475</v>
      </c>
      <c r="B104" s="88" t="s">
        <v>476</v>
      </c>
      <c r="C104" s="99"/>
      <c r="D104" s="90" t="s">
        <v>945</v>
      </c>
      <c r="E104" s="90" t="s">
        <v>299</v>
      </c>
      <c r="F104" s="88" t="s">
        <v>951</v>
      </c>
      <c r="G104" s="152">
        <f t="shared" si="1"/>
        <v>0</v>
      </c>
    </row>
    <row r="105" spans="1:7" ht="18.75" customHeight="1" x14ac:dyDescent="0.25">
      <c r="A105" s="89" t="s">
        <v>477</v>
      </c>
      <c r="B105" s="88" t="s">
        <v>478</v>
      </c>
      <c r="C105" s="99"/>
      <c r="D105" s="90" t="s">
        <v>945</v>
      </c>
      <c r="E105" s="90" t="s">
        <v>299</v>
      </c>
      <c r="F105" s="88" t="s">
        <v>951</v>
      </c>
      <c r="G105" s="152">
        <f t="shared" si="1"/>
        <v>0</v>
      </c>
    </row>
    <row r="106" spans="1:7" ht="18.75" customHeight="1" x14ac:dyDescent="0.25">
      <c r="A106" s="89" t="s">
        <v>479</v>
      </c>
      <c r="B106" s="88" t="s">
        <v>480</v>
      </c>
      <c r="C106" s="99"/>
      <c r="D106" s="90" t="s">
        <v>948</v>
      </c>
      <c r="E106" s="90" t="s">
        <v>296</v>
      </c>
      <c r="F106" s="88" t="s">
        <v>951</v>
      </c>
      <c r="G106" s="152">
        <f t="shared" si="1"/>
        <v>0</v>
      </c>
    </row>
    <row r="107" spans="1:7" ht="18.75" customHeight="1" x14ac:dyDescent="0.25">
      <c r="A107" s="89" t="s">
        <v>481</v>
      </c>
      <c r="B107" s="88" t="s">
        <v>482</v>
      </c>
      <c r="C107" s="99"/>
      <c r="D107" s="90" t="s">
        <v>945</v>
      </c>
      <c r="E107" s="90" t="s">
        <v>299</v>
      </c>
      <c r="F107" s="88" t="s">
        <v>951</v>
      </c>
      <c r="G107" s="152">
        <f t="shared" si="1"/>
        <v>0</v>
      </c>
    </row>
    <row r="108" spans="1:7" ht="18.75" customHeight="1" x14ac:dyDescent="0.25">
      <c r="A108" s="89" t="s">
        <v>483</v>
      </c>
      <c r="B108" s="88" t="s">
        <v>484</v>
      </c>
      <c r="C108" s="99"/>
      <c r="D108" s="90" t="s">
        <v>780</v>
      </c>
      <c r="E108" s="90" t="s">
        <v>274</v>
      </c>
      <c r="F108" s="88" t="s">
        <v>951</v>
      </c>
      <c r="G108" s="152">
        <f t="shared" si="1"/>
        <v>0</v>
      </c>
    </row>
    <row r="109" spans="1:7" ht="18.75" customHeight="1" x14ac:dyDescent="0.25">
      <c r="A109" s="89" t="s">
        <v>485</v>
      </c>
      <c r="B109" s="88" t="s">
        <v>486</v>
      </c>
      <c r="C109" s="99"/>
      <c r="D109" s="90" t="s">
        <v>948</v>
      </c>
      <c r="E109" s="90" t="s">
        <v>296</v>
      </c>
      <c r="F109" s="88" t="s">
        <v>951</v>
      </c>
      <c r="G109" s="152">
        <f t="shared" si="1"/>
        <v>0</v>
      </c>
    </row>
    <row r="110" spans="1:7" ht="18.75" customHeight="1" x14ac:dyDescent="0.25">
      <c r="A110" s="89" t="s">
        <v>487</v>
      </c>
      <c r="B110" s="88" t="s">
        <v>488</v>
      </c>
      <c r="C110" s="99"/>
      <c r="D110" s="90" t="s">
        <v>777</v>
      </c>
      <c r="E110" s="90" t="s">
        <v>282</v>
      </c>
      <c r="F110" s="88" t="s">
        <v>951</v>
      </c>
      <c r="G110" s="152">
        <f t="shared" si="1"/>
        <v>0</v>
      </c>
    </row>
    <row r="111" spans="1:7" ht="18.75" customHeight="1" x14ac:dyDescent="0.25">
      <c r="A111" s="89" t="s">
        <v>489</v>
      </c>
      <c r="B111" s="88" t="s">
        <v>490</v>
      </c>
      <c r="C111" s="99"/>
      <c r="D111" s="90" t="s">
        <v>778</v>
      </c>
      <c r="E111" s="90" t="s">
        <v>947</v>
      </c>
      <c r="F111" s="88" t="s">
        <v>951</v>
      </c>
      <c r="G111" s="152">
        <f t="shared" si="1"/>
        <v>0</v>
      </c>
    </row>
    <row r="112" spans="1:7" ht="18.75" customHeight="1" x14ac:dyDescent="0.25">
      <c r="A112" s="89" t="s">
        <v>491</v>
      </c>
      <c r="B112" s="88" t="s">
        <v>492</v>
      </c>
      <c r="C112" s="99"/>
      <c r="D112" s="90" t="s">
        <v>777</v>
      </c>
      <c r="E112" s="90" t="s">
        <v>277</v>
      </c>
      <c r="F112" s="88" t="s">
        <v>951</v>
      </c>
      <c r="G112" s="152">
        <f t="shared" si="1"/>
        <v>0</v>
      </c>
    </row>
    <row r="113" spans="1:7" ht="18.75" customHeight="1" x14ac:dyDescent="0.25">
      <c r="A113" s="89" t="s">
        <v>493</v>
      </c>
      <c r="B113" s="88" t="s">
        <v>285</v>
      </c>
      <c r="C113" s="99"/>
      <c r="D113" s="90" t="s">
        <v>948</v>
      </c>
      <c r="E113" s="90" t="s">
        <v>286</v>
      </c>
      <c r="F113" s="88" t="s">
        <v>952</v>
      </c>
      <c r="G113" s="152">
        <f t="shared" si="1"/>
        <v>1</v>
      </c>
    </row>
    <row r="114" spans="1:7" ht="18.75" customHeight="1" x14ac:dyDescent="0.25">
      <c r="A114" s="89" t="s">
        <v>494</v>
      </c>
      <c r="B114" s="88" t="s">
        <v>495</v>
      </c>
      <c r="C114" s="99"/>
      <c r="D114" s="90" t="s">
        <v>779</v>
      </c>
      <c r="E114" s="90" t="s">
        <v>949</v>
      </c>
      <c r="F114" s="88" t="s">
        <v>951</v>
      </c>
      <c r="G114" s="152">
        <f t="shared" si="1"/>
        <v>0</v>
      </c>
    </row>
    <row r="115" spans="1:7" ht="18.75" customHeight="1" x14ac:dyDescent="0.25">
      <c r="A115" s="89" t="s">
        <v>496</v>
      </c>
      <c r="B115" s="88" t="s">
        <v>497</v>
      </c>
      <c r="C115" s="99"/>
      <c r="D115" s="90" t="s">
        <v>777</v>
      </c>
      <c r="E115" s="90" t="s">
        <v>277</v>
      </c>
      <c r="F115" s="88" t="s">
        <v>951</v>
      </c>
      <c r="G115" s="152">
        <f t="shared" si="1"/>
        <v>0</v>
      </c>
    </row>
    <row r="116" spans="1:7" ht="18.75" customHeight="1" x14ac:dyDescent="0.25">
      <c r="A116" s="89" t="s">
        <v>498</v>
      </c>
      <c r="B116" s="88" t="s">
        <v>499</v>
      </c>
      <c r="C116" s="99"/>
      <c r="D116" s="90" t="s">
        <v>778</v>
      </c>
      <c r="E116" s="90" t="s">
        <v>947</v>
      </c>
      <c r="F116" s="88" t="s">
        <v>951</v>
      </c>
      <c r="G116" s="152">
        <f t="shared" si="1"/>
        <v>0</v>
      </c>
    </row>
    <row r="117" spans="1:7" ht="18.75" customHeight="1" x14ac:dyDescent="0.25">
      <c r="A117" s="89" t="s">
        <v>500</v>
      </c>
      <c r="B117" s="88" t="s">
        <v>401</v>
      </c>
      <c r="C117" s="99"/>
      <c r="D117" s="90" t="s">
        <v>779</v>
      </c>
      <c r="E117" s="90" t="s">
        <v>949</v>
      </c>
      <c r="F117" s="88" t="s">
        <v>952</v>
      </c>
      <c r="G117" s="152">
        <f t="shared" si="1"/>
        <v>1</v>
      </c>
    </row>
    <row r="118" spans="1:7" ht="18.75" customHeight="1" x14ac:dyDescent="0.25">
      <c r="A118" s="89" t="s">
        <v>501</v>
      </c>
      <c r="B118" s="88" t="s">
        <v>502</v>
      </c>
      <c r="C118" s="99"/>
      <c r="D118" s="90" t="s">
        <v>780</v>
      </c>
      <c r="E118" s="90" t="s">
        <v>950</v>
      </c>
      <c r="F118" s="88" t="s">
        <v>951</v>
      </c>
      <c r="G118" s="152">
        <f t="shared" si="1"/>
        <v>0</v>
      </c>
    </row>
    <row r="119" spans="1:7" ht="18.75" customHeight="1" x14ac:dyDescent="0.25">
      <c r="A119" s="89" t="s">
        <v>503</v>
      </c>
      <c r="B119" s="88" t="s">
        <v>504</v>
      </c>
      <c r="C119" s="99"/>
      <c r="D119" s="90" t="s">
        <v>945</v>
      </c>
      <c r="E119" s="90" t="s">
        <v>299</v>
      </c>
      <c r="F119" s="88" t="s">
        <v>951</v>
      </c>
      <c r="G119" s="152">
        <f t="shared" si="1"/>
        <v>0</v>
      </c>
    </row>
    <row r="120" spans="1:7" ht="18.75" customHeight="1" x14ac:dyDescent="0.25">
      <c r="A120" s="89" t="s">
        <v>505</v>
      </c>
      <c r="B120" s="88" t="s">
        <v>506</v>
      </c>
      <c r="C120" s="99"/>
      <c r="D120" s="90" t="s">
        <v>780</v>
      </c>
      <c r="E120" s="90" t="s">
        <v>274</v>
      </c>
      <c r="F120" s="88" t="s">
        <v>952</v>
      </c>
      <c r="G120" s="152">
        <f t="shared" si="1"/>
        <v>1</v>
      </c>
    </row>
    <row r="121" spans="1:7" ht="18.75" customHeight="1" x14ac:dyDescent="0.25">
      <c r="A121" s="89" t="s">
        <v>507</v>
      </c>
      <c r="B121" s="88" t="s">
        <v>508</v>
      </c>
      <c r="C121" s="99"/>
      <c r="D121" s="90" t="s">
        <v>948</v>
      </c>
      <c r="E121" s="90" t="s">
        <v>318</v>
      </c>
      <c r="F121" s="88" t="s">
        <v>951</v>
      </c>
      <c r="G121" s="152">
        <f t="shared" si="1"/>
        <v>0</v>
      </c>
    </row>
    <row r="122" spans="1:7" ht="18.75" customHeight="1" x14ac:dyDescent="0.25">
      <c r="A122" s="89" t="s">
        <v>509</v>
      </c>
      <c r="B122" s="88" t="s">
        <v>510</v>
      </c>
      <c r="C122" s="99"/>
      <c r="D122" s="90" t="s">
        <v>945</v>
      </c>
      <c r="E122" s="90" t="s">
        <v>264</v>
      </c>
      <c r="F122" s="88" t="s">
        <v>951</v>
      </c>
      <c r="G122" s="152">
        <f t="shared" si="1"/>
        <v>0</v>
      </c>
    </row>
    <row r="123" spans="1:7" ht="18.75" customHeight="1" x14ac:dyDescent="0.25">
      <c r="A123" s="89" t="s">
        <v>511</v>
      </c>
      <c r="B123" s="88" t="s">
        <v>512</v>
      </c>
      <c r="C123" s="99"/>
      <c r="D123" s="90" t="s">
        <v>780</v>
      </c>
      <c r="E123" s="90" t="s">
        <v>950</v>
      </c>
      <c r="F123" s="88" t="s">
        <v>951</v>
      </c>
      <c r="G123" s="152">
        <f t="shared" si="1"/>
        <v>0</v>
      </c>
    </row>
    <row r="124" spans="1:7" ht="18.75" customHeight="1" x14ac:dyDescent="0.25">
      <c r="A124" s="89" t="s">
        <v>513</v>
      </c>
      <c r="B124" s="88" t="s">
        <v>514</v>
      </c>
      <c r="C124" s="99"/>
      <c r="D124" s="90" t="s">
        <v>948</v>
      </c>
      <c r="E124" s="90" t="s">
        <v>286</v>
      </c>
      <c r="F124" s="88" t="s">
        <v>951</v>
      </c>
      <c r="G124" s="152">
        <f t="shared" si="1"/>
        <v>0</v>
      </c>
    </row>
    <row r="125" spans="1:7" ht="18.75" customHeight="1" x14ac:dyDescent="0.25">
      <c r="A125" s="89" t="s">
        <v>515</v>
      </c>
      <c r="B125" s="88" t="s">
        <v>516</v>
      </c>
      <c r="C125" s="99"/>
      <c r="D125" s="90" t="s">
        <v>780</v>
      </c>
      <c r="E125" s="90" t="s">
        <v>950</v>
      </c>
      <c r="F125" s="88" t="s">
        <v>952</v>
      </c>
      <c r="G125" s="152">
        <f t="shared" si="1"/>
        <v>1</v>
      </c>
    </row>
    <row r="126" spans="1:7" ht="18.75" customHeight="1" x14ac:dyDescent="0.25">
      <c r="A126" s="89" t="s">
        <v>517</v>
      </c>
      <c r="B126" s="88" t="s">
        <v>518</v>
      </c>
      <c r="C126" s="99"/>
      <c r="D126" s="90" t="s">
        <v>779</v>
      </c>
      <c r="E126" s="90" t="s">
        <v>451</v>
      </c>
      <c r="F126" s="88" t="s">
        <v>951</v>
      </c>
      <c r="G126" s="152">
        <f t="shared" si="1"/>
        <v>0</v>
      </c>
    </row>
    <row r="127" spans="1:7" ht="18.75" customHeight="1" x14ac:dyDescent="0.25">
      <c r="A127" s="89" t="s">
        <v>519</v>
      </c>
      <c r="B127" s="88" t="s">
        <v>520</v>
      </c>
      <c r="C127" s="99"/>
      <c r="D127" s="90" t="s">
        <v>948</v>
      </c>
      <c r="E127" s="90" t="s">
        <v>296</v>
      </c>
      <c r="F127" s="88" t="s">
        <v>952</v>
      </c>
      <c r="G127" s="152">
        <f t="shared" si="1"/>
        <v>1</v>
      </c>
    </row>
    <row r="128" spans="1:7" ht="18.75" customHeight="1" x14ac:dyDescent="0.25">
      <c r="A128" s="89" t="s">
        <v>521</v>
      </c>
      <c r="B128" s="88" t="s">
        <v>522</v>
      </c>
      <c r="C128" s="99"/>
      <c r="D128" s="90" t="s">
        <v>778</v>
      </c>
      <c r="E128" s="90" t="s">
        <v>947</v>
      </c>
      <c r="F128" s="88" t="s">
        <v>951</v>
      </c>
      <c r="G128" s="152">
        <f t="shared" si="1"/>
        <v>0</v>
      </c>
    </row>
    <row r="129" spans="1:7" ht="18.75" customHeight="1" x14ac:dyDescent="0.25">
      <c r="A129" s="89" t="s">
        <v>523</v>
      </c>
      <c r="B129" s="88" t="s">
        <v>524</v>
      </c>
      <c r="C129" s="99"/>
      <c r="D129" s="90" t="s">
        <v>780</v>
      </c>
      <c r="E129" s="90" t="s">
        <v>274</v>
      </c>
      <c r="F129" s="88" t="s">
        <v>951</v>
      </c>
      <c r="G129" s="152">
        <f t="shared" si="1"/>
        <v>0</v>
      </c>
    </row>
    <row r="130" spans="1:7" ht="18.75" customHeight="1" x14ac:dyDescent="0.25">
      <c r="A130" s="89" t="s">
        <v>525</v>
      </c>
      <c r="B130" s="88" t="s">
        <v>526</v>
      </c>
      <c r="C130" s="99"/>
      <c r="D130" s="90" t="s">
        <v>780</v>
      </c>
      <c r="E130" s="90" t="s">
        <v>950</v>
      </c>
      <c r="F130" s="88" t="s">
        <v>952</v>
      </c>
      <c r="G130" s="152">
        <f t="shared" si="1"/>
        <v>1</v>
      </c>
    </row>
    <row r="131" spans="1:7" ht="18.75" customHeight="1" x14ac:dyDescent="0.25">
      <c r="A131" s="89" t="s">
        <v>527</v>
      </c>
      <c r="B131" s="88" t="s">
        <v>528</v>
      </c>
      <c r="C131" s="99"/>
      <c r="D131" s="90" t="s">
        <v>945</v>
      </c>
      <c r="E131" s="90" t="s">
        <v>299</v>
      </c>
      <c r="F131" s="88" t="s">
        <v>951</v>
      </c>
      <c r="G131" s="152">
        <f t="shared" si="1"/>
        <v>0</v>
      </c>
    </row>
    <row r="132" spans="1:7" ht="18.75" customHeight="1" x14ac:dyDescent="0.25">
      <c r="A132" s="89" t="s">
        <v>529</v>
      </c>
      <c r="B132" s="88" t="s">
        <v>530</v>
      </c>
      <c r="C132" s="99"/>
      <c r="D132" s="90" t="s">
        <v>780</v>
      </c>
      <c r="E132" s="90" t="s">
        <v>274</v>
      </c>
      <c r="F132" s="88" t="s">
        <v>951</v>
      </c>
      <c r="G132" s="152">
        <f t="shared" ref="G132:G195" si="2">IF(F132="fragiles",1,0)</f>
        <v>0</v>
      </c>
    </row>
    <row r="133" spans="1:7" ht="18.75" customHeight="1" x14ac:dyDescent="0.25">
      <c r="A133" s="89" t="s">
        <v>531</v>
      </c>
      <c r="B133" s="88" t="s">
        <v>532</v>
      </c>
      <c r="C133" s="99"/>
      <c r="D133" s="90" t="s">
        <v>778</v>
      </c>
      <c r="E133" s="90" t="s">
        <v>947</v>
      </c>
      <c r="F133" s="88" t="s">
        <v>951</v>
      </c>
      <c r="G133" s="152">
        <f t="shared" si="2"/>
        <v>0</v>
      </c>
    </row>
    <row r="134" spans="1:7" ht="18.75" customHeight="1" x14ac:dyDescent="0.25">
      <c r="A134" s="89" t="s">
        <v>533</v>
      </c>
      <c r="B134" s="88" t="s">
        <v>534</v>
      </c>
      <c r="C134" s="99"/>
      <c r="D134" s="90" t="s">
        <v>780</v>
      </c>
      <c r="E134" s="90" t="s">
        <v>950</v>
      </c>
      <c r="F134" s="88" t="s">
        <v>951</v>
      </c>
      <c r="G134" s="152">
        <f t="shared" si="2"/>
        <v>0</v>
      </c>
    </row>
    <row r="135" spans="1:7" ht="18.75" customHeight="1" x14ac:dyDescent="0.25">
      <c r="A135" s="89" t="s">
        <v>535</v>
      </c>
      <c r="B135" s="88" t="s">
        <v>536</v>
      </c>
      <c r="C135" s="99"/>
      <c r="D135" s="90" t="s">
        <v>948</v>
      </c>
      <c r="E135" s="90" t="s">
        <v>286</v>
      </c>
      <c r="F135" s="88" t="s">
        <v>951</v>
      </c>
      <c r="G135" s="152">
        <f t="shared" si="2"/>
        <v>0</v>
      </c>
    </row>
    <row r="136" spans="1:7" ht="18.75" customHeight="1" x14ac:dyDescent="0.25">
      <c r="A136" s="89" t="s">
        <v>537</v>
      </c>
      <c r="B136" s="88" t="s">
        <v>538</v>
      </c>
      <c r="C136" s="99"/>
      <c r="D136" s="90" t="s">
        <v>948</v>
      </c>
      <c r="E136" s="90" t="s">
        <v>286</v>
      </c>
      <c r="F136" s="88" t="s">
        <v>951</v>
      </c>
      <c r="G136" s="152">
        <f t="shared" si="2"/>
        <v>0</v>
      </c>
    </row>
    <row r="137" spans="1:7" ht="18.75" customHeight="1" x14ac:dyDescent="0.25">
      <c r="A137" s="89" t="s">
        <v>539</v>
      </c>
      <c r="B137" s="88" t="s">
        <v>540</v>
      </c>
      <c r="C137" s="99"/>
      <c r="D137" s="90" t="s">
        <v>945</v>
      </c>
      <c r="E137" s="90" t="s">
        <v>264</v>
      </c>
      <c r="F137" s="88" t="s">
        <v>951</v>
      </c>
      <c r="G137" s="152">
        <f t="shared" si="2"/>
        <v>0</v>
      </c>
    </row>
    <row r="138" spans="1:7" ht="18.75" customHeight="1" x14ac:dyDescent="0.25">
      <c r="A138" s="89" t="s">
        <v>541</v>
      </c>
      <c r="B138" s="88" t="s">
        <v>542</v>
      </c>
      <c r="C138" s="99"/>
      <c r="D138" s="90" t="s">
        <v>948</v>
      </c>
      <c r="E138" s="90" t="s">
        <v>286</v>
      </c>
      <c r="F138" s="88" t="s">
        <v>951</v>
      </c>
      <c r="G138" s="152">
        <f t="shared" si="2"/>
        <v>0</v>
      </c>
    </row>
    <row r="139" spans="1:7" ht="18.75" customHeight="1" x14ac:dyDescent="0.25">
      <c r="A139" s="89" t="s">
        <v>543</v>
      </c>
      <c r="B139" s="88" t="s">
        <v>544</v>
      </c>
      <c r="C139" s="99"/>
      <c r="D139" s="90" t="s">
        <v>780</v>
      </c>
      <c r="E139" s="90" t="s">
        <v>950</v>
      </c>
      <c r="F139" s="88" t="s">
        <v>952</v>
      </c>
      <c r="G139" s="152">
        <f t="shared" si="2"/>
        <v>1</v>
      </c>
    </row>
    <row r="140" spans="1:7" ht="18.75" customHeight="1" x14ac:dyDescent="0.25">
      <c r="A140" s="89" t="s">
        <v>545</v>
      </c>
      <c r="B140" s="88" t="s">
        <v>546</v>
      </c>
      <c r="C140" s="99"/>
      <c r="D140" s="90" t="s">
        <v>948</v>
      </c>
      <c r="E140" s="90" t="s">
        <v>318</v>
      </c>
      <c r="F140" s="88" t="s">
        <v>951</v>
      </c>
      <c r="G140" s="152">
        <f t="shared" si="2"/>
        <v>0</v>
      </c>
    </row>
    <row r="141" spans="1:7" ht="18.75" customHeight="1" x14ac:dyDescent="0.25">
      <c r="A141" s="89" t="s">
        <v>547</v>
      </c>
      <c r="B141" s="88" t="s">
        <v>548</v>
      </c>
      <c r="C141" s="99"/>
      <c r="D141" s="90" t="s">
        <v>945</v>
      </c>
      <c r="E141" s="90" t="s">
        <v>264</v>
      </c>
      <c r="F141" s="88" t="s">
        <v>951</v>
      </c>
      <c r="G141" s="152">
        <f t="shared" si="2"/>
        <v>0</v>
      </c>
    </row>
    <row r="142" spans="1:7" ht="18.75" customHeight="1" x14ac:dyDescent="0.25">
      <c r="A142" s="89" t="s">
        <v>549</v>
      </c>
      <c r="B142" s="88" t="s">
        <v>550</v>
      </c>
      <c r="C142" s="99"/>
      <c r="D142" s="90" t="s">
        <v>779</v>
      </c>
      <c r="E142" s="90" t="s">
        <v>451</v>
      </c>
      <c r="F142" s="88" t="s">
        <v>951</v>
      </c>
      <c r="G142" s="152">
        <f t="shared" si="2"/>
        <v>0</v>
      </c>
    </row>
    <row r="143" spans="1:7" ht="18.75" customHeight="1" x14ac:dyDescent="0.25">
      <c r="A143" s="89" t="s">
        <v>551</v>
      </c>
      <c r="B143" s="88" t="s">
        <v>552</v>
      </c>
      <c r="C143" s="99"/>
      <c r="D143" s="90" t="s">
        <v>945</v>
      </c>
      <c r="E143" s="90" t="s">
        <v>264</v>
      </c>
      <c r="F143" s="88" t="s">
        <v>951</v>
      </c>
      <c r="G143" s="152">
        <f t="shared" si="2"/>
        <v>0</v>
      </c>
    </row>
    <row r="144" spans="1:7" ht="18.75" customHeight="1" x14ac:dyDescent="0.25">
      <c r="A144" s="89" t="s">
        <v>553</v>
      </c>
      <c r="B144" s="88" t="s">
        <v>554</v>
      </c>
      <c r="C144" s="99"/>
      <c r="D144" s="90" t="s">
        <v>948</v>
      </c>
      <c r="E144" s="90" t="s">
        <v>318</v>
      </c>
      <c r="F144" s="88" t="s">
        <v>951</v>
      </c>
      <c r="G144" s="152">
        <f t="shared" si="2"/>
        <v>0</v>
      </c>
    </row>
    <row r="145" spans="1:7" ht="18.75" customHeight="1" x14ac:dyDescent="0.25">
      <c r="A145" s="89" t="s">
        <v>555</v>
      </c>
      <c r="B145" s="88" t="s">
        <v>556</v>
      </c>
      <c r="C145" s="99"/>
      <c r="D145" s="90" t="s">
        <v>777</v>
      </c>
      <c r="E145" s="90" t="s">
        <v>282</v>
      </c>
      <c r="F145" s="88" t="s">
        <v>951</v>
      </c>
      <c r="G145" s="152">
        <f t="shared" si="2"/>
        <v>0</v>
      </c>
    </row>
    <row r="146" spans="1:7" ht="18.75" customHeight="1" x14ac:dyDescent="0.25">
      <c r="A146" s="89" t="s">
        <v>557</v>
      </c>
      <c r="B146" s="88" t="s">
        <v>558</v>
      </c>
      <c r="C146" s="99"/>
      <c r="D146" s="90" t="s">
        <v>945</v>
      </c>
      <c r="E146" s="90" t="s">
        <v>264</v>
      </c>
      <c r="F146" s="88" t="s">
        <v>951</v>
      </c>
      <c r="G146" s="152">
        <f t="shared" si="2"/>
        <v>0</v>
      </c>
    </row>
    <row r="147" spans="1:7" ht="18.75" customHeight="1" x14ac:dyDescent="0.25">
      <c r="A147" s="89" t="s">
        <v>559</v>
      </c>
      <c r="B147" s="88" t="s">
        <v>560</v>
      </c>
      <c r="C147" s="99"/>
      <c r="D147" s="90" t="s">
        <v>945</v>
      </c>
      <c r="E147" s="90" t="s">
        <v>946</v>
      </c>
      <c r="F147" s="88" t="s">
        <v>951</v>
      </c>
      <c r="G147" s="152">
        <f t="shared" si="2"/>
        <v>0</v>
      </c>
    </row>
    <row r="148" spans="1:7" ht="18.75" customHeight="1" x14ac:dyDescent="0.25">
      <c r="A148" s="89" t="s">
        <v>561</v>
      </c>
      <c r="B148" s="88" t="s">
        <v>562</v>
      </c>
      <c r="C148" s="99"/>
      <c r="D148" s="90" t="s">
        <v>945</v>
      </c>
      <c r="E148" s="90" t="s">
        <v>331</v>
      </c>
      <c r="F148" s="88" t="s">
        <v>951</v>
      </c>
      <c r="G148" s="152">
        <f t="shared" si="2"/>
        <v>0</v>
      </c>
    </row>
    <row r="149" spans="1:7" ht="18.75" customHeight="1" x14ac:dyDescent="0.25">
      <c r="A149" s="89" t="s">
        <v>563</v>
      </c>
      <c r="B149" s="88" t="s">
        <v>564</v>
      </c>
      <c r="C149" s="99"/>
      <c r="D149" s="90" t="s">
        <v>948</v>
      </c>
      <c r="E149" s="90" t="s">
        <v>296</v>
      </c>
      <c r="F149" s="88" t="s">
        <v>952</v>
      </c>
      <c r="G149" s="152">
        <f t="shared" si="2"/>
        <v>1</v>
      </c>
    </row>
    <row r="150" spans="1:7" ht="18.75" customHeight="1" x14ac:dyDescent="0.25">
      <c r="A150" s="89" t="s">
        <v>565</v>
      </c>
      <c r="B150" s="88" t="s">
        <v>566</v>
      </c>
      <c r="C150" s="99"/>
      <c r="D150" s="90" t="s">
        <v>778</v>
      </c>
      <c r="E150" s="90" t="s">
        <v>947</v>
      </c>
      <c r="F150" s="88" t="s">
        <v>951</v>
      </c>
      <c r="G150" s="152">
        <f t="shared" si="2"/>
        <v>0</v>
      </c>
    </row>
    <row r="151" spans="1:7" ht="18.75" customHeight="1" x14ac:dyDescent="0.25">
      <c r="A151" s="89" t="s">
        <v>567</v>
      </c>
      <c r="B151" s="88" t="s">
        <v>568</v>
      </c>
      <c r="C151" s="99"/>
      <c r="D151" s="90" t="s">
        <v>778</v>
      </c>
      <c r="E151" s="90" t="s">
        <v>947</v>
      </c>
      <c r="F151" s="88" t="s">
        <v>951</v>
      </c>
      <c r="G151" s="152">
        <f t="shared" si="2"/>
        <v>0</v>
      </c>
    </row>
    <row r="152" spans="1:7" ht="18.75" customHeight="1" x14ac:dyDescent="0.25">
      <c r="A152" s="89" t="s">
        <v>569</v>
      </c>
      <c r="B152" s="88" t="s">
        <v>570</v>
      </c>
      <c r="C152" s="99"/>
      <c r="D152" s="90" t="s">
        <v>780</v>
      </c>
      <c r="E152" s="90" t="s">
        <v>274</v>
      </c>
      <c r="F152" s="88" t="s">
        <v>951</v>
      </c>
      <c r="G152" s="152">
        <f t="shared" si="2"/>
        <v>0</v>
      </c>
    </row>
    <row r="153" spans="1:7" ht="18.75" customHeight="1" x14ac:dyDescent="0.25">
      <c r="A153" s="89" t="s">
        <v>571</v>
      </c>
      <c r="B153" s="88" t="s">
        <v>572</v>
      </c>
      <c r="C153" s="99"/>
      <c r="D153" s="90" t="s">
        <v>948</v>
      </c>
      <c r="E153" s="90" t="s">
        <v>318</v>
      </c>
      <c r="F153" s="88" t="s">
        <v>952</v>
      </c>
      <c r="G153" s="152">
        <f t="shared" si="2"/>
        <v>1</v>
      </c>
    </row>
    <row r="154" spans="1:7" ht="18.75" customHeight="1" x14ac:dyDescent="0.25">
      <c r="A154" s="89" t="s">
        <v>573</v>
      </c>
      <c r="B154" s="88" t="s">
        <v>574</v>
      </c>
      <c r="C154" s="99"/>
      <c r="D154" s="90" t="s">
        <v>777</v>
      </c>
      <c r="E154" s="90" t="s">
        <v>277</v>
      </c>
      <c r="F154" s="88" t="s">
        <v>951</v>
      </c>
      <c r="G154" s="152">
        <f t="shared" si="2"/>
        <v>0</v>
      </c>
    </row>
    <row r="155" spans="1:7" ht="18.75" customHeight="1" x14ac:dyDescent="0.25">
      <c r="A155" s="89" t="s">
        <v>575</v>
      </c>
      <c r="B155" s="88" t="s">
        <v>576</v>
      </c>
      <c r="C155" s="99"/>
      <c r="D155" s="90" t="s">
        <v>779</v>
      </c>
      <c r="E155" s="90" t="s">
        <v>949</v>
      </c>
      <c r="F155" s="88" t="s">
        <v>951</v>
      </c>
      <c r="G155" s="152">
        <f t="shared" si="2"/>
        <v>0</v>
      </c>
    </row>
    <row r="156" spans="1:7" ht="18.75" customHeight="1" x14ac:dyDescent="0.25">
      <c r="A156" s="89" t="s">
        <v>577</v>
      </c>
      <c r="B156" s="88" t="s">
        <v>578</v>
      </c>
      <c r="C156" s="99"/>
      <c r="D156" s="90" t="s">
        <v>948</v>
      </c>
      <c r="E156" s="90" t="s">
        <v>296</v>
      </c>
      <c r="F156" s="88" t="s">
        <v>951</v>
      </c>
      <c r="G156" s="152">
        <f t="shared" si="2"/>
        <v>0</v>
      </c>
    </row>
    <row r="157" spans="1:7" ht="18.75" customHeight="1" x14ac:dyDescent="0.25">
      <c r="A157" s="89" t="s">
        <v>579</v>
      </c>
      <c r="B157" s="88" t="s">
        <v>580</v>
      </c>
      <c r="C157" s="99"/>
      <c r="D157" s="90" t="s">
        <v>778</v>
      </c>
      <c r="E157" s="90" t="s">
        <v>947</v>
      </c>
      <c r="F157" s="88" t="s">
        <v>951</v>
      </c>
      <c r="G157" s="152">
        <f t="shared" si="2"/>
        <v>0</v>
      </c>
    </row>
    <row r="158" spans="1:7" ht="18.75" customHeight="1" x14ac:dyDescent="0.25">
      <c r="A158" s="89" t="s">
        <v>581</v>
      </c>
      <c r="B158" s="88" t="s">
        <v>273</v>
      </c>
      <c r="C158" s="99"/>
      <c r="D158" s="90" t="s">
        <v>780</v>
      </c>
      <c r="E158" s="90" t="s">
        <v>950</v>
      </c>
      <c r="F158" s="88" t="s">
        <v>951</v>
      </c>
      <c r="G158" s="152">
        <f t="shared" si="2"/>
        <v>0</v>
      </c>
    </row>
    <row r="159" spans="1:7" ht="18.75" customHeight="1" x14ac:dyDescent="0.25">
      <c r="A159" s="89" t="s">
        <v>582</v>
      </c>
      <c r="B159" s="88" t="s">
        <v>583</v>
      </c>
      <c r="C159" s="99"/>
      <c r="D159" s="90" t="s">
        <v>779</v>
      </c>
      <c r="E159" s="90" t="s">
        <v>949</v>
      </c>
      <c r="F159" s="88" t="s">
        <v>951</v>
      </c>
      <c r="G159" s="152">
        <f t="shared" si="2"/>
        <v>0</v>
      </c>
    </row>
    <row r="160" spans="1:7" ht="18.75" customHeight="1" x14ac:dyDescent="0.25">
      <c r="A160" s="89" t="s">
        <v>584</v>
      </c>
      <c r="B160" s="88" t="s">
        <v>585</v>
      </c>
      <c r="C160" s="99"/>
      <c r="D160" s="90" t="s">
        <v>778</v>
      </c>
      <c r="E160" s="90" t="s">
        <v>947</v>
      </c>
      <c r="F160" s="88" t="s">
        <v>951</v>
      </c>
      <c r="G160" s="152">
        <f t="shared" si="2"/>
        <v>0</v>
      </c>
    </row>
    <row r="161" spans="1:7" ht="18.75" customHeight="1" x14ac:dyDescent="0.25">
      <c r="A161" s="89" t="s">
        <v>586</v>
      </c>
      <c r="B161" s="88" t="s">
        <v>587</v>
      </c>
      <c r="C161" s="99"/>
      <c r="D161" s="90" t="s">
        <v>777</v>
      </c>
      <c r="E161" s="90" t="s">
        <v>277</v>
      </c>
      <c r="F161" s="88" t="s">
        <v>951</v>
      </c>
      <c r="G161" s="152">
        <f t="shared" si="2"/>
        <v>0</v>
      </c>
    </row>
    <row r="162" spans="1:7" ht="18.75" customHeight="1" x14ac:dyDescent="0.25">
      <c r="A162" s="89" t="s">
        <v>588</v>
      </c>
      <c r="B162" s="88" t="s">
        <v>589</v>
      </c>
      <c r="C162" s="99"/>
      <c r="D162" s="90" t="s">
        <v>779</v>
      </c>
      <c r="E162" s="90" t="s">
        <v>451</v>
      </c>
      <c r="F162" s="88" t="s">
        <v>951</v>
      </c>
      <c r="G162" s="152">
        <f t="shared" si="2"/>
        <v>0</v>
      </c>
    </row>
    <row r="163" spans="1:7" ht="18.75" customHeight="1" x14ac:dyDescent="0.25">
      <c r="A163" s="89" t="s">
        <v>590</v>
      </c>
      <c r="B163" s="88" t="s">
        <v>591</v>
      </c>
      <c r="C163" s="99"/>
      <c r="D163" s="90" t="s">
        <v>948</v>
      </c>
      <c r="E163" s="90" t="s">
        <v>296</v>
      </c>
      <c r="F163" s="88" t="s">
        <v>952</v>
      </c>
      <c r="G163" s="152">
        <f t="shared" si="2"/>
        <v>1</v>
      </c>
    </row>
    <row r="164" spans="1:7" ht="18.75" customHeight="1" x14ac:dyDescent="0.25">
      <c r="A164" s="89" t="s">
        <v>592</v>
      </c>
      <c r="B164" s="88" t="s">
        <v>593</v>
      </c>
      <c r="C164" s="99"/>
      <c r="D164" s="90" t="s">
        <v>945</v>
      </c>
      <c r="E164" s="90" t="s">
        <v>299</v>
      </c>
      <c r="F164" s="88" t="s">
        <v>951</v>
      </c>
      <c r="G164" s="152">
        <f t="shared" si="2"/>
        <v>0</v>
      </c>
    </row>
    <row r="165" spans="1:7" ht="18.75" customHeight="1" x14ac:dyDescent="0.25">
      <c r="A165" s="89" t="s">
        <v>594</v>
      </c>
      <c r="B165" s="88" t="s">
        <v>595</v>
      </c>
      <c r="C165" s="99"/>
      <c r="D165" s="90" t="s">
        <v>948</v>
      </c>
      <c r="E165" s="90" t="s">
        <v>286</v>
      </c>
      <c r="F165" s="88" t="s">
        <v>951</v>
      </c>
      <c r="G165" s="152">
        <f t="shared" si="2"/>
        <v>0</v>
      </c>
    </row>
    <row r="166" spans="1:7" ht="18.75" customHeight="1" x14ac:dyDescent="0.25">
      <c r="A166" s="89" t="s">
        <v>596</v>
      </c>
      <c r="B166" s="88" t="s">
        <v>944</v>
      </c>
      <c r="C166" s="99"/>
      <c r="D166" s="90" t="s">
        <v>948</v>
      </c>
      <c r="E166" s="90" t="s">
        <v>286</v>
      </c>
      <c r="F166" s="88" t="s">
        <v>952</v>
      </c>
      <c r="G166" s="152">
        <f t="shared" si="2"/>
        <v>1</v>
      </c>
    </row>
    <row r="167" spans="1:7" ht="18.75" customHeight="1" x14ac:dyDescent="0.25">
      <c r="A167" s="89" t="s">
        <v>597</v>
      </c>
      <c r="B167" s="88" t="s">
        <v>598</v>
      </c>
      <c r="C167" s="99"/>
      <c r="D167" s="90" t="s">
        <v>948</v>
      </c>
      <c r="E167" s="90" t="s">
        <v>286</v>
      </c>
      <c r="F167" s="88" t="s">
        <v>951</v>
      </c>
      <c r="G167" s="152">
        <f t="shared" si="2"/>
        <v>0</v>
      </c>
    </row>
    <row r="168" spans="1:7" ht="18.75" customHeight="1" x14ac:dyDescent="0.25">
      <c r="A168" s="89" t="s">
        <v>599</v>
      </c>
      <c r="B168" s="88" t="s">
        <v>600</v>
      </c>
      <c r="C168" s="99"/>
      <c r="D168" s="90" t="s">
        <v>777</v>
      </c>
      <c r="E168" s="90" t="s">
        <v>277</v>
      </c>
      <c r="F168" s="88" t="s">
        <v>951</v>
      </c>
      <c r="G168" s="152">
        <f t="shared" si="2"/>
        <v>0</v>
      </c>
    </row>
    <row r="169" spans="1:7" ht="18.75" customHeight="1" x14ac:dyDescent="0.25">
      <c r="A169" s="89" t="s">
        <v>601</v>
      </c>
      <c r="B169" s="88" t="s">
        <v>602</v>
      </c>
      <c r="C169" s="99"/>
      <c r="D169" s="90" t="s">
        <v>777</v>
      </c>
      <c r="E169" s="90" t="s">
        <v>277</v>
      </c>
      <c r="F169" s="88" t="s">
        <v>951</v>
      </c>
      <c r="G169" s="152">
        <f t="shared" si="2"/>
        <v>0</v>
      </c>
    </row>
    <row r="170" spans="1:7" ht="18.75" customHeight="1" x14ac:dyDescent="0.25">
      <c r="A170" s="89" t="s">
        <v>603</v>
      </c>
      <c r="B170" s="88" t="s">
        <v>604</v>
      </c>
      <c r="C170" s="99"/>
      <c r="D170" s="90" t="s">
        <v>777</v>
      </c>
      <c r="E170" s="90" t="s">
        <v>277</v>
      </c>
      <c r="F170" s="88" t="s">
        <v>951</v>
      </c>
      <c r="G170" s="152">
        <f t="shared" si="2"/>
        <v>0</v>
      </c>
    </row>
    <row r="171" spans="1:7" ht="18.75" customHeight="1" x14ac:dyDescent="0.25">
      <c r="A171" s="89" t="s">
        <v>605</v>
      </c>
      <c r="B171" s="88" t="s">
        <v>317</v>
      </c>
      <c r="C171" s="99"/>
      <c r="D171" s="90" t="s">
        <v>948</v>
      </c>
      <c r="E171" s="90" t="s">
        <v>318</v>
      </c>
      <c r="F171" s="88" t="s">
        <v>951</v>
      </c>
      <c r="G171" s="152">
        <f t="shared" si="2"/>
        <v>0</v>
      </c>
    </row>
    <row r="172" spans="1:7" ht="18.75" customHeight="1" x14ac:dyDescent="0.25">
      <c r="A172" s="89" t="s">
        <v>606</v>
      </c>
      <c r="B172" s="88" t="s">
        <v>607</v>
      </c>
      <c r="C172" s="99"/>
      <c r="D172" s="90" t="s">
        <v>779</v>
      </c>
      <c r="E172" s="90" t="s">
        <v>949</v>
      </c>
      <c r="F172" s="88" t="s">
        <v>951</v>
      </c>
      <c r="G172" s="152">
        <f t="shared" si="2"/>
        <v>0</v>
      </c>
    </row>
    <row r="173" spans="1:7" ht="18.75" customHeight="1" x14ac:dyDescent="0.25">
      <c r="A173" s="89" t="s">
        <v>608</v>
      </c>
      <c r="B173" s="88" t="s">
        <v>609</v>
      </c>
      <c r="C173" s="99"/>
      <c r="D173" s="90" t="s">
        <v>780</v>
      </c>
      <c r="E173" s="90" t="s">
        <v>274</v>
      </c>
      <c r="F173" s="88" t="s">
        <v>951</v>
      </c>
      <c r="G173" s="152">
        <f t="shared" si="2"/>
        <v>0</v>
      </c>
    </row>
    <row r="174" spans="1:7" ht="18.75" customHeight="1" x14ac:dyDescent="0.25">
      <c r="A174" s="89" t="s">
        <v>610</v>
      </c>
      <c r="B174" s="88" t="s">
        <v>611</v>
      </c>
      <c r="C174" s="99"/>
      <c r="D174" s="90" t="s">
        <v>779</v>
      </c>
      <c r="E174" s="90" t="s">
        <v>949</v>
      </c>
      <c r="F174" s="88" t="s">
        <v>951</v>
      </c>
      <c r="G174" s="152">
        <f t="shared" si="2"/>
        <v>0</v>
      </c>
    </row>
    <row r="175" spans="1:7" ht="18.75" customHeight="1" x14ac:dyDescent="0.25">
      <c r="A175" s="89" t="s">
        <v>612</v>
      </c>
      <c r="B175" s="88" t="s">
        <v>613</v>
      </c>
      <c r="C175" s="99"/>
      <c r="D175" s="90" t="s">
        <v>948</v>
      </c>
      <c r="E175" s="90" t="s">
        <v>296</v>
      </c>
      <c r="F175" s="88" t="s">
        <v>952</v>
      </c>
      <c r="G175" s="152">
        <f t="shared" si="2"/>
        <v>1</v>
      </c>
    </row>
    <row r="176" spans="1:7" ht="18.75" customHeight="1" x14ac:dyDescent="0.25">
      <c r="A176" s="89" t="s">
        <v>614</v>
      </c>
      <c r="B176" s="88" t="s">
        <v>261</v>
      </c>
      <c r="C176" s="99"/>
      <c r="D176" s="90" t="s">
        <v>945</v>
      </c>
      <c r="E176" s="90" t="s">
        <v>299</v>
      </c>
      <c r="F176" s="88" t="s">
        <v>951</v>
      </c>
      <c r="G176" s="152">
        <f t="shared" si="2"/>
        <v>0</v>
      </c>
    </row>
    <row r="177" spans="1:7" ht="18.75" customHeight="1" x14ac:dyDescent="0.25">
      <c r="A177" s="89" t="s">
        <v>615</v>
      </c>
      <c r="B177" s="88" t="s">
        <v>616</v>
      </c>
      <c r="C177" s="99"/>
      <c r="D177" s="90" t="s">
        <v>779</v>
      </c>
      <c r="E177" s="90" t="s">
        <v>949</v>
      </c>
      <c r="F177" s="88" t="s">
        <v>951</v>
      </c>
      <c r="G177" s="152">
        <f t="shared" si="2"/>
        <v>0</v>
      </c>
    </row>
    <row r="178" spans="1:7" ht="18.75" customHeight="1" x14ac:dyDescent="0.25">
      <c r="A178" s="89" t="s">
        <v>617</v>
      </c>
      <c r="B178" s="88" t="s">
        <v>618</v>
      </c>
      <c r="C178" s="99"/>
      <c r="D178" s="90" t="s">
        <v>777</v>
      </c>
      <c r="E178" s="90" t="s">
        <v>277</v>
      </c>
      <c r="F178" s="88" t="s">
        <v>951</v>
      </c>
      <c r="G178" s="152">
        <f t="shared" si="2"/>
        <v>0</v>
      </c>
    </row>
    <row r="179" spans="1:7" ht="18.75" customHeight="1" x14ac:dyDescent="0.25">
      <c r="A179" s="89" t="s">
        <v>619</v>
      </c>
      <c r="B179" s="88" t="s">
        <v>620</v>
      </c>
      <c r="C179" s="99"/>
      <c r="D179" s="90" t="s">
        <v>779</v>
      </c>
      <c r="E179" s="90" t="s">
        <v>949</v>
      </c>
      <c r="F179" s="88" t="s">
        <v>952</v>
      </c>
      <c r="G179" s="152">
        <f t="shared" si="2"/>
        <v>1</v>
      </c>
    </row>
    <row r="180" spans="1:7" ht="18.75" customHeight="1" x14ac:dyDescent="0.25">
      <c r="A180" s="89" t="s">
        <v>621</v>
      </c>
      <c r="B180" s="88" t="s">
        <v>622</v>
      </c>
      <c r="C180" s="99"/>
      <c r="D180" s="90" t="s">
        <v>948</v>
      </c>
      <c r="E180" s="90" t="s">
        <v>318</v>
      </c>
      <c r="F180" s="88" t="s">
        <v>951</v>
      </c>
      <c r="G180" s="152">
        <f t="shared" si="2"/>
        <v>0</v>
      </c>
    </row>
    <row r="181" spans="1:7" ht="18.75" customHeight="1" x14ac:dyDescent="0.25">
      <c r="A181" s="89" t="s">
        <v>623</v>
      </c>
      <c r="B181" s="88" t="s">
        <v>624</v>
      </c>
      <c r="C181" s="99"/>
      <c r="D181" s="90" t="s">
        <v>948</v>
      </c>
      <c r="E181" s="90" t="s">
        <v>318</v>
      </c>
      <c r="F181" s="88" t="s">
        <v>951</v>
      </c>
      <c r="G181" s="152">
        <f t="shared" si="2"/>
        <v>0</v>
      </c>
    </row>
    <row r="182" spans="1:7" ht="18.75" customHeight="1" x14ac:dyDescent="0.25">
      <c r="A182" s="89" t="s">
        <v>625</v>
      </c>
      <c r="B182" s="88" t="s">
        <v>626</v>
      </c>
      <c r="C182" s="99"/>
      <c r="D182" s="90" t="s">
        <v>780</v>
      </c>
      <c r="E182" s="90" t="s">
        <v>274</v>
      </c>
      <c r="F182" s="88" t="s">
        <v>952</v>
      </c>
      <c r="G182" s="152">
        <f t="shared" si="2"/>
        <v>1</v>
      </c>
    </row>
    <row r="183" spans="1:7" ht="18.75" customHeight="1" x14ac:dyDescent="0.25">
      <c r="A183" s="89" t="s">
        <v>627</v>
      </c>
      <c r="B183" s="88" t="s">
        <v>628</v>
      </c>
      <c r="C183" s="99"/>
      <c r="D183" s="90" t="s">
        <v>779</v>
      </c>
      <c r="E183" s="90" t="s">
        <v>949</v>
      </c>
      <c r="F183" s="88" t="s">
        <v>951</v>
      </c>
      <c r="G183" s="152">
        <f t="shared" si="2"/>
        <v>0</v>
      </c>
    </row>
    <row r="184" spans="1:7" ht="18.75" customHeight="1" x14ac:dyDescent="0.25">
      <c r="A184" s="89" t="s">
        <v>629</v>
      </c>
      <c r="B184" s="88" t="s">
        <v>630</v>
      </c>
      <c r="C184" s="99"/>
      <c r="D184" s="90" t="s">
        <v>945</v>
      </c>
      <c r="E184" s="90" t="s">
        <v>946</v>
      </c>
      <c r="F184" s="88" t="s">
        <v>951</v>
      </c>
      <c r="G184" s="152">
        <f t="shared" si="2"/>
        <v>0</v>
      </c>
    </row>
    <row r="185" spans="1:7" ht="18.75" customHeight="1" x14ac:dyDescent="0.25">
      <c r="A185" s="89" t="s">
        <v>631</v>
      </c>
      <c r="B185" s="88" t="s">
        <v>632</v>
      </c>
      <c r="C185" s="99"/>
      <c r="D185" s="90" t="s">
        <v>945</v>
      </c>
      <c r="E185" s="90" t="s">
        <v>264</v>
      </c>
      <c r="F185" s="88" t="s">
        <v>951</v>
      </c>
      <c r="G185" s="152">
        <f t="shared" si="2"/>
        <v>0</v>
      </c>
    </row>
    <row r="186" spans="1:7" ht="18.75" customHeight="1" x14ac:dyDescent="0.25">
      <c r="A186" s="89" t="s">
        <v>633</v>
      </c>
      <c r="B186" s="88" t="s">
        <v>634</v>
      </c>
      <c r="C186" s="99"/>
      <c r="D186" s="90" t="s">
        <v>945</v>
      </c>
      <c r="E186" s="90" t="s">
        <v>299</v>
      </c>
      <c r="F186" s="88" t="s">
        <v>951</v>
      </c>
      <c r="G186" s="152">
        <f t="shared" si="2"/>
        <v>0</v>
      </c>
    </row>
    <row r="187" spans="1:7" ht="18.75" customHeight="1" x14ac:dyDescent="0.25">
      <c r="A187" s="89" t="s">
        <v>635</v>
      </c>
      <c r="B187" s="88" t="s">
        <v>636</v>
      </c>
      <c r="C187" s="99"/>
      <c r="D187" s="90" t="s">
        <v>780</v>
      </c>
      <c r="E187" s="90" t="s">
        <v>950</v>
      </c>
      <c r="F187" s="88" t="s">
        <v>951</v>
      </c>
      <c r="G187" s="152">
        <f t="shared" si="2"/>
        <v>0</v>
      </c>
    </row>
    <row r="188" spans="1:7" ht="18.75" customHeight="1" x14ac:dyDescent="0.25">
      <c r="A188" s="89" t="s">
        <v>637</v>
      </c>
      <c r="B188" s="88" t="s">
        <v>638</v>
      </c>
      <c r="C188" s="99"/>
      <c r="D188" s="90" t="s">
        <v>948</v>
      </c>
      <c r="E188" s="90" t="s">
        <v>318</v>
      </c>
      <c r="F188" s="88" t="s">
        <v>951</v>
      </c>
      <c r="G188" s="152">
        <f t="shared" si="2"/>
        <v>0</v>
      </c>
    </row>
    <row r="189" spans="1:7" ht="18.75" customHeight="1" x14ac:dyDescent="0.25">
      <c r="A189" s="89" t="s">
        <v>639</v>
      </c>
      <c r="B189" s="88" t="s">
        <v>640</v>
      </c>
      <c r="C189" s="99"/>
      <c r="D189" s="90" t="s">
        <v>948</v>
      </c>
      <c r="E189" s="90" t="s">
        <v>296</v>
      </c>
      <c r="F189" s="88" t="s">
        <v>951</v>
      </c>
      <c r="G189" s="152">
        <f t="shared" si="2"/>
        <v>0</v>
      </c>
    </row>
    <row r="190" spans="1:7" ht="18.75" customHeight="1" x14ac:dyDescent="0.25">
      <c r="A190" s="89" t="s">
        <v>641</v>
      </c>
      <c r="B190" s="88" t="s">
        <v>642</v>
      </c>
      <c r="C190" s="99"/>
      <c r="D190" s="90" t="s">
        <v>780</v>
      </c>
      <c r="E190" s="90" t="s">
        <v>274</v>
      </c>
      <c r="F190" s="88" t="s">
        <v>951</v>
      </c>
      <c r="G190" s="152">
        <f t="shared" si="2"/>
        <v>0</v>
      </c>
    </row>
    <row r="191" spans="1:7" ht="18.75" customHeight="1" x14ac:dyDescent="0.25">
      <c r="A191" s="89" t="s">
        <v>643</v>
      </c>
      <c r="B191" s="88" t="s">
        <v>644</v>
      </c>
      <c r="C191" s="99"/>
      <c r="D191" s="90" t="s">
        <v>948</v>
      </c>
      <c r="E191" s="90" t="s">
        <v>296</v>
      </c>
      <c r="F191" s="88" t="s">
        <v>952</v>
      </c>
      <c r="G191" s="152">
        <f t="shared" si="2"/>
        <v>1</v>
      </c>
    </row>
    <row r="192" spans="1:7" ht="18.75" customHeight="1" x14ac:dyDescent="0.25">
      <c r="A192" s="89" t="s">
        <v>645</v>
      </c>
      <c r="B192" s="88" t="s">
        <v>646</v>
      </c>
      <c r="C192" s="99"/>
      <c r="D192" s="90" t="s">
        <v>780</v>
      </c>
      <c r="E192" s="90" t="s">
        <v>274</v>
      </c>
      <c r="F192" s="88" t="s">
        <v>951</v>
      </c>
      <c r="G192" s="152">
        <f t="shared" si="2"/>
        <v>0</v>
      </c>
    </row>
    <row r="193" spans="1:7" ht="18.75" customHeight="1" x14ac:dyDescent="0.25">
      <c r="A193" s="89" t="s">
        <v>647</v>
      </c>
      <c r="B193" s="88" t="s">
        <v>648</v>
      </c>
      <c r="C193" s="99"/>
      <c r="D193" s="90" t="s">
        <v>948</v>
      </c>
      <c r="E193" s="90" t="s">
        <v>318</v>
      </c>
      <c r="F193" s="88" t="s">
        <v>952</v>
      </c>
      <c r="G193" s="152">
        <f t="shared" si="2"/>
        <v>1</v>
      </c>
    </row>
    <row r="194" spans="1:7" ht="18.75" customHeight="1" x14ac:dyDescent="0.25">
      <c r="A194" s="89" t="s">
        <v>649</v>
      </c>
      <c r="B194" s="88" t="s">
        <v>650</v>
      </c>
      <c r="C194" s="99"/>
      <c r="D194" s="90" t="s">
        <v>948</v>
      </c>
      <c r="E194" s="90" t="s">
        <v>286</v>
      </c>
      <c r="F194" s="88" t="s">
        <v>951</v>
      </c>
      <c r="G194" s="152">
        <f t="shared" si="2"/>
        <v>0</v>
      </c>
    </row>
    <row r="195" spans="1:7" ht="18.75" customHeight="1" x14ac:dyDescent="0.25">
      <c r="A195" s="89" t="s">
        <v>651</v>
      </c>
      <c r="B195" s="88" t="s">
        <v>652</v>
      </c>
      <c r="C195" s="99"/>
      <c r="D195" s="90" t="s">
        <v>778</v>
      </c>
      <c r="E195" s="90" t="s">
        <v>947</v>
      </c>
      <c r="F195" s="88" t="s">
        <v>951</v>
      </c>
      <c r="G195" s="152">
        <f t="shared" si="2"/>
        <v>0</v>
      </c>
    </row>
    <row r="196" spans="1:7" ht="18.75" customHeight="1" x14ac:dyDescent="0.25">
      <c r="A196" s="89" t="s">
        <v>653</v>
      </c>
      <c r="B196" s="88" t="s">
        <v>654</v>
      </c>
      <c r="C196" s="99"/>
      <c r="D196" s="90" t="s">
        <v>778</v>
      </c>
      <c r="E196" s="90" t="s">
        <v>947</v>
      </c>
      <c r="F196" s="88" t="s">
        <v>951</v>
      </c>
      <c r="G196" s="152">
        <f t="shared" ref="G196:G252" si="3">IF(F196="fragiles",1,0)</f>
        <v>0</v>
      </c>
    </row>
    <row r="197" spans="1:7" ht="18.75" customHeight="1" x14ac:dyDescent="0.25">
      <c r="A197" s="89" t="s">
        <v>655</v>
      </c>
      <c r="B197" s="88" t="s">
        <v>656</v>
      </c>
      <c r="C197" s="99"/>
      <c r="D197" s="90" t="s">
        <v>948</v>
      </c>
      <c r="E197" s="90" t="s">
        <v>286</v>
      </c>
      <c r="F197" s="88" t="s">
        <v>951</v>
      </c>
      <c r="G197" s="152">
        <f t="shared" si="3"/>
        <v>0</v>
      </c>
    </row>
    <row r="198" spans="1:7" ht="18.75" customHeight="1" x14ac:dyDescent="0.25">
      <c r="A198" s="89" t="s">
        <v>657</v>
      </c>
      <c r="B198" s="88" t="s">
        <v>658</v>
      </c>
      <c r="C198" s="99"/>
      <c r="D198" s="90" t="s">
        <v>780</v>
      </c>
      <c r="E198" s="90" t="s">
        <v>950</v>
      </c>
      <c r="F198" s="88" t="s">
        <v>951</v>
      </c>
      <c r="G198" s="152">
        <f t="shared" si="3"/>
        <v>0</v>
      </c>
    </row>
    <row r="199" spans="1:7" ht="18.75" customHeight="1" x14ac:dyDescent="0.25">
      <c r="A199" s="89" t="s">
        <v>659</v>
      </c>
      <c r="B199" s="88" t="s">
        <v>660</v>
      </c>
      <c r="C199" s="99"/>
      <c r="D199" s="90" t="s">
        <v>948</v>
      </c>
      <c r="E199" s="90" t="s">
        <v>318</v>
      </c>
      <c r="F199" s="88" t="s">
        <v>951</v>
      </c>
      <c r="G199" s="152">
        <f t="shared" si="3"/>
        <v>0</v>
      </c>
    </row>
    <row r="200" spans="1:7" ht="18.75" customHeight="1" x14ac:dyDescent="0.25">
      <c r="A200" s="89" t="s">
        <v>661</v>
      </c>
      <c r="B200" s="88" t="s">
        <v>662</v>
      </c>
      <c r="C200" s="99"/>
      <c r="D200" s="90" t="s">
        <v>948</v>
      </c>
      <c r="E200" s="90" t="s">
        <v>296</v>
      </c>
      <c r="F200" s="88" t="s">
        <v>952</v>
      </c>
      <c r="G200" s="152">
        <f t="shared" si="3"/>
        <v>1</v>
      </c>
    </row>
    <row r="201" spans="1:7" ht="18.75" customHeight="1" x14ac:dyDescent="0.25">
      <c r="A201" s="89" t="s">
        <v>663</v>
      </c>
      <c r="B201" s="88" t="s">
        <v>664</v>
      </c>
      <c r="C201" s="99"/>
      <c r="D201" s="90" t="s">
        <v>780</v>
      </c>
      <c r="E201" s="90" t="s">
        <v>274</v>
      </c>
      <c r="F201" s="88" t="s">
        <v>951</v>
      </c>
      <c r="G201" s="152">
        <f t="shared" si="3"/>
        <v>0</v>
      </c>
    </row>
    <row r="202" spans="1:7" ht="18.75" customHeight="1" x14ac:dyDescent="0.25">
      <c r="A202" s="89" t="s">
        <v>665</v>
      </c>
      <c r="B202" s="88" t="s">
        <v>666</v>
      </c>
      <c r="C202" s="99"/>
      <c r="D202" s="90" t="s">
        <v>945</v>
      </c>
      <c r="E202" s="90" t="s">
        <v>264</v>
      </c>
      <c r="F202" s="88" t="s">
        <v>951</v>
      </c>
      <c r="G202" s="152">
        <f t="shared" si="3"/>
        <v>0</v>
      </c>
    </row>
    <row r="203" spans="1:7" ht="18.75" customHeight="1" x14ac:dyDescent="0.25">
      <c r="A203" s="89" t="s">
        <v>667</v>
      </c>
      <c r="B203" s="88" t="s">
        <v>668</v>
      </c>
      <c r="C203" s="99"/>
      <c r="D203" s="90" t="s">
        <v>948</v>
      </c>
      <c r="E203" s="90" t="s">
        <v>318</v>
      </c>
      <c r="F203" s="88" t="s">
        <v>951</v>
      </c>
      <c r="G203" s="152">
        <f t="shared" si="3"/>
        <v>0</v>
      </c>
    </row>
    <row r="204" spans="1:7" ht="18.75" customHeight="1" x14ac:dyDescent="0.25">
      <c r="A204" s="89" t="s">
        <v>669</v>
      </c>
      <c r="B204" s="88" t="s">
        <v>670</v>
      </c>
      <c r="C204" s="99"/>
      <c r="D204" s="90" t="s">
        <v>778</v>
      </c>
      <c r="E204" s="90" t="s">
        <v>947</v>
      </c>
      <c r="F204" s="88" t="s">
        <v>951</v>
      </c>
      <c r="G204" s="152">
        <f t="shared" si="3"/>
        <v>0</v>
      </c>
    </row>
    <row r="205" spans="1:7" ht="18.75" customHeight="1" x14ac:dyDescent="0.25">
      <c r="A205" s="89" t="s">
        <v>671</v>
      </c>
      <c r="B205" s="88" t="s">
        <v>672</v>
      </c>
      <c r="C205" s="99"/>
      <c r="D205" s="90" t="s">
        <v>948</v>
      </c>
      <c r="E205" s="90" t="s">
        <v>318</v>
      </c>
      <c r="F205" s="88" t="s">
        <v>951</v>
      </c>
      <c r="G205" s="152">
        <f t="shared" si="3"/>
        <v>0</v>
      </c>
    </row>
    <row r="206" spans="1:7" ht="18.75" customHeight="1" x14ac:dyDescent="0.25">
      <c r="A206" s="89" t="s">
        <v>673</v>
      </c>
      <c r="B206" s="88" t="s">
        <v>674</v>
      </c>
      <c r="C206" s="99"/>
      <c r="D206" s="90" t="s">
        <v>945</v>
      </c>
      <c r="E206" s="90" t="s">
        <v>946</v>
      </c>
      <c r="F206" s="88" t="s">
        <v>952</v>
      </c>
      <c r="G206" s="152">
        <f t="shared" si="3"/>
        <v>1</v>
      </c>
    </row>
    <row r="207" spans="1:7" ht="18.75" customHeight="1" x14ac:dyDescent="0.25">
      <c r="A207" s="89" t="s">
        <v>675</v>
      </c>
      <c r="B207" s="88" t="s">
        <v>676</v>
      </c>
      <c r="C207" s="99"/>
      <c r="D207" s="90" t="s">
        <v>945</v>
      </c>
      <c r="E207" s="90" t="s">
        <v>299</v>
      </c>
      <c r="F207" s="88" t="s">
        <v>951</v>
      </c>
      <c r="G207" s="152">
        <f t="shared" si="3"/>
        <v>0</v>
      </c>
    </row>
    <row r="208" spans="1:7" ht="18.75" customHeight="1" x14ac:dyDescent="0.25">
      <c r="A208" s="89" t="s">
        <v>677</v>
      </c>
      <c r="B208" s="88" t="s">
        <v>678</v>
      </c>
      <c r="C208" s="99"/>
      <c r="D208" s="90" t="s">
        <v>780</v>
      </c>
      <c r="E208" s="90" t="s">
        <v>274</v>
      </c>
      <c r="F208" s="88" t="s">
        <v>951</v>
      </c>
      <c r="G208" s="152">
        <f t="shared" si="3"/>
        <v>0</v>
      </c>
    </row>
    <row r="209" spans="1:7" ht="18.75" customHeight="1" x14ac:dyDescent="0.25">
      <c r="A209" s="89" t="s">
        <v>679</v>
      </c>
      <c r="B209" s="88" t="s">
        <v>680</v>
      </c>
      <c r="C209" s="99"/>
      <c r="D209" s="90" t="s">
        <v>779</v>
      </c>
      <c r="E209" s="90" t="s">
        <v>451</v>
      </c>
      <c r="F209" s="88" t="s">
        <v>951</v>
      </c>
      <c r="G209" s="152">
        <f t="shared" si="3"/>
        <v>0</v>
      </c>
    </row>
    <row r="210" spans="1:7" ht="18.75" customHeight="1" x14ac:dyDescent="0.25">
      <c r="A210" s="89" t="s">
        <v>681</v>
      </c>
      <c r="B210" s="88" t="s">
        <v>682</v>
      </c>
      <c r="C210" s="99"/>
      <c r="D210" s="90" t="s">
        <v>945</v>
      </c>
      <c r="E210" s="90" t="s">
        <v>946</v>
      </c>
      <c r="F210" s="88" t="s">
        <v>952</v>
      </c>
      <c r="G210" s="152">
        <f t="shared" si="3"/>
        <v>1</v>
      </c>
    </row>
    <row r="211" spans="1:7" ht="18.75" customHeight="1" x14ac:dyDescent="0.25">
      <c r="A211" s="89" t="s">
        <v>683</v>
      </c>
      <c r="B211" s="88" t="s">
        <v>684</v>
      </c>
      <c r="C211" s="99"/>
      <c r="D211" s="90" t="s">
        <v>948</v>
      </c>
      <c r="E211" s="90" t="s">
        <v>286</v>
      </c>
      <c r="F211" s="88" t="s">
        <v>951</v>
      </c>
      <c r="G211" s="152">
        <f t="shared" si="3"/>
        <v>0</v>
      </c>
    </row>
    <row r="212" spans="1:7" ht="18.75" customHeight="1" x14ac:dyDescent="0.25">
      <c r="A212" s="89" t="s">
        <v>685</v>
      </c>
      <c r="B212" s="88" t="s">
        <v>686</v>
      </c>
      <c r="C212" s="99"/>
      <c r="D212" s="90" t="s">
        <v>945</v>
      </c>
      <c r="E212" s="90" t="s">
        <v>946</v>
      </c>
      <c r="F212" s="88" t="s">
        <v>951</v>
      </c>
      <c r="G212" s="152">
        <f t="shared" si="3"/>
        <v>0</v>
      </c>
    </row>
    <row r="213" spans="1:7" ht="18.75" customHeight="1" x14ac:dyDescent="0.25">
      <c r="A213" s="89" t="s">
        <v>687</v>
      </c>
      <c r="B213" s="88" t="s">
        <v>688</v>
      </c>
      <c r="C213" s="99"/>
      <c r="D213" s="90" t="s">
        <v>780</v>
      </c>
      <c r="E213" s="90" t="s">
        <v>274</v>
      </c>
      <c r="F213" s="88" t="s">
        <v>951</v>
      </c>
      <c r="G213" s="152">
        <f t="shared" si="3"/>
        <v>0</v>
      </c>
    </row>
    <row r="214" spans="1:7" ht="18.75" customHeight="1" x14ac:dyDescent="0.25">
      <c r="A214" s="89" t="s">
        <v>689</v>
      </c>
      <c r="B214" s="88" t="s">
        <v>690</v>
      </c>
      <c r="C214" s="99"/>
      <c r="D214" s="90" t="s">
        <v>780</v>
      </c>
      <c r="E214" s="90" t="s">
        <v>950</v>
      </c>
      <c r="F214" s="88" t="s">
        <v>951</v>
      </c>
      <c r="G214" s="152">
        <f t="shared" si="3"/>
        <v>0</v>
      </c>
    </row>
    <row r="215" spans="1:7" ht="18.75" customHeight="1" x14ac:dyDescent="0.25">
      <c r="A215" s="89" t="s">
        <v>691</v>
      </c>
      <c r="B215" s="88" t="s">
        <v>692</v>
      </c>
      <c r="C215" s="99"/>
      <c r="D215" s="90" t="s">
        <v>780</v>
      </c>
      <c r="E215" s="90" t="s">
        <v>274</v>
      </c>
      <c r="F215" s="88" t="s">
        <v>951</v>
      </c>
      <c r="G215" s="152">
        <f t="shared" si="3"/>
        <v>0</v>
      </c>
    </row>
    <row r="216" spans="1:7" ht="18.75" customHeight="1" x14ac:dyDescent="0.25">
      <c r="A216" s="89" t="s">
        <v>693</v>
      </c>
      <c r="B216" s="88" t="s">
        <v>694</v>
      </c>
      <c r="C216" s="99"/>
      <c r="D216" s="90" t="s">
        <v>780</v>
      </c>
      <c r="E216" s="90" t="s">
        <v>950</v>
      </c>
      <c r="F216" s="88" t="s">
        <v>952</v>
      </c>
      <c r="G216" s="152">
        <f t="shared" si="3"/>
        <v>1</v>
      </c>
    </row>
    <row r="217" spans="1:7" ht="18.75" customHeight="1" x14ac:dyDescent="0.25">
      <c r="A217" s="89" t="s">
        <v>695</v>
      </c>
      <c r="B217" s="88" t="s">
        <v>696</v>
      </c>
      <c r="C217" s="99"/>
      <c r="D217" s="90" t="s">
        <v>780</v>
      </c>
      <c r="E217" s="90" t="s">
        <v>274</v>
      </c>
      <c r="F217" s="88" t="s">
        <v>951</v>
      </c>
      <c r="G217" s="152">
        <f t="shared" si="3"/>
        <v>0</v>
      </c>
    </row>
    <row r="218" spans="1:7" ht="18.75" customHeight="1" x14ac:dyDescent="0.25">
      <c r="A218" s="89" t="s">
        <v>697</v>
      </c>
      <c r="B218" s="88" t="s">
        <v>698</v>
      </c>
      <c r="C218" s="99"/>
      <c r="D218" s="90" t="s">
        <v>945</v>
      </c>
      <c r="E218" s="90" t="s">
        <v>274</v>
      </c>
      <c r="F218" s="88" t="s">
        <v>951</v>
      </c>
      <c r="G218" s="152">
        <f t="shared" si="3"/>
        <v>0</v>
      </c>
    </row>
    <row r="219" spans="1:7" ht="18.75" customHeight="1" x14ac:dyDescent="0.25">
      <c r="A219" s="89" t="s">
        <v>699</v>
      </c>
      <c r="B219" s="88" t="s">
        <v>700</v>
      </c>
      <c r="C219" s="99"/>
      <c r="D219" s="90" t="s">
        <v>780</v>
      </c>
      <c r="E219" s="90" t="s">
        <v>274</v>
      </c>
      <c r="F219" s="88" t="s">
        <v>952</v>
      </c>
      <c r="G219" s="152">
        <f t="shared" si="3"/>
        <v>1</v>
      </c>
    </row>
    <row r="220" spans="1:7" ht="18.75" customHeight="1" x14ac:dyDescent="0.25">
      <c r="A220" s="89" t="s">
        <v>701</v>
      </c>
      <c r="B220" s="88" t="s">
        <v>702</v>
      </c>
      <c r="C220" s="99"/>
      <c r="D220" s="90" t="s">
        <v>778</v>
      </c>
      <c r="E220" s="90" t="s">
        <v>947</v>
      </c>
      <c r="F220" s="88" t="s">
        <v>951</v>
      </c>
      <c r="G220" s="152">
        <f t="shared" si="3"/>
        <v>0</v>
      </c>
    </row>
    <row r="221" spans="1:7" ht="18.75" customHeight="1" x14ac:dyDescent="0.25">
      <c r="A221" s="89" t="s">
        <v>703</v>
      </c>
      <c r="B221" s="88" t="s">
        <v>704</v>
      </c>
      <c r="C221" s="99"/>
      <c r="D221" s="90" t="s">
        <v>945</v>
      </c>
      <c r="E221" s="90" t="s">
        <v>946</v>
      </c>
      <c r="F221" s="88" t="s">
        <v>951</v>
      </c>
      <c r="G221" s="152">
        <f t="shared" si="3"/>
        <v>0</v>
      </c>
    </row>
    <row r="222" spans="1:7" ht="18.75" customHeight="1" x14ac:dyDescent="0.25">
      <c r="A222" s="89" t="s">
        <v>705</v>
      </c>
      <c r="B222" s="88" t="s">
        <v>706</v>
      </c>
      <c r="C222" s="99"/>
      <c r="D222" s="90" t="s">
        <v>777</v>
      </c>
      <c r="E222" s="90" t="s">
        <v>277</v>
      </c>
      <c r="F222" s="88" t="s">
        <v>951</v>
      </c>
      <c r="G222" s="152">
        <f t="shared" si="3"/>
        <v>0</v>
      </c>
    </row>
    <row r="223" spans="1:7" ht="18.75" customHeight="1" x14ac:dyDescent="0.25">
      <c r="A223" s="89" t="s">
        <v>707</v>
      </c>
      <c r="B223" s="88" t="s">
        <v>708</v>
      </c>
      <c r="C223" s="99"/>
      <c r="D223" s="90" t="s">
        <v>777</v>
      </c>
      <c r="E223" s="90" t="s">
        <v>277</v>
      </c>
      <c r="F223" s="88" t="s">
        <v>951</v>
      </c>
      <c r="G223" s="152">
        <f t="shared" si="3"/>
        <v>0</v>
      </c>
    </row>
    <row r="224" spans="1:7" ht="18.75" customHeight="1" x14ac:dyDescent="0.25">
      <c r="A224" s="89" t="s">
        <v>709</v>
      </c>
      <c r="B224" s="88" t="s">
        <v>710</v>
      </c>
      <c r="C224" s="99"/>
      <c r="D224" s="90" t="s">
        <v>780</v>
      </c>
      <c r="E224" s="90" t="s">
        <v>950</v>
      </c>
      <c r="F224" s="88" t="s">
        <v>951</v>
      </c>
      <c r="G224" s="152">
        <f t="shared" si="3"/>
        <v>0</v>
      </c>
    </row>
    <row r="225" spans="1:7" ht="18.75" customHeight="1" x14ac:dyDescent="0.25">
      <c r="A225" s="89" t="s">
        <v>711</v>
      </c>
      <c r="B225" s="88" t="s">
        <v>712</v>
      </c>
      <c r="C225" s="99"/>
      <c r="D225" s="90" t="s">
        <v>948</v>
      </c>
      <c r="E225" s="90" t="s">
        <v>318</v>
      </c>
      <c r="F225" s="88" t="s">
        <v>951</v>
      </c>
      <c r="G225" s="152">
        <f t="shared" si="3"/>
        <v>0</v>
      </c>
    </row>
    <row r="226" spans="1:7" ht="18.75" customHeight="1" x14ac:dyDescent="0.25">
      <c r="A226" s="89" t="s">
        <v>713</v>
      </c>
      <c r="B226" s="88" t="s">
        <v>714</v>
      </c>
      <c r="C226" s="99"/>
      <c r="D226" s="90" t="s">
        <v>948</v>
      </c>
      <c r="E226" s="90" t="s">
        <v>296</v>
      </c>
      <c r="F226" s="88" t="s">
        <v>952</v>
      </c>
      <c r="G226" s="152">
        <f t="shared" si="3"/>
        <v>1</v>
      </c>
    </row>
    <row r="227" spans="1:7" ht="18.75" customHeight="1" x14ac:dyDescent="0.25">
      <c r="A227" s="89" t="s">
        <v>715</v>
      </c>
      <c r="B227" s="88" t="s">
        <v>716</v>
      </c>
      <c r="C227" s="99"/>
      <c r="D227" s="90" t="s">
        <v>945</v>
      </c>
      <c r="E227" s="90" t="s">
        <v>946</v>
      </c>
      <c r="F227" s="88" t="s">
        <v>951</v>
      </c>
      <c r="G227" s="152">
        <f t="shared" si="3"/>
        <v>0</v>
      </c>
    </row>
    <row r="228" spans="1:7" ht="18.75" customHeight="1" x14ac:dyDescent="0.25">
      <c r="A228" s="89" t="s">
        <v>717</v>
      </c>
      <c r="B228" s="88" t="s">
        <v>718</v>
      </c>
      <c r="C228" s="99"/>
      <c r="D228" s="90" t="s">
        <v>778</v>
      </c>
      <c r="E228" s="90" t="s">
        <v>947</v>
      </c>
      <c r="F228" s="88" t="s">
        <v>951</v>
      </c>
      <c r="G228" s="152">
        <f t="shared" si="3"/>
        <v>0</v>
      </c>
    </row>
    <row r="229" spans="1:7" ht="18.75" customHeight="1" x14ac:dyDescent="0.25">
      <c r="A229" s="89" t="s">
        <v>719</v>
      </c>
      <c r="B229" s="88" t="s">
        <v>720</v>
      </c>
      <c r="C229" s="99"/>
      <c r="D229" s="90" t="s">
        <v>777</v>
      </c>
      <c r="E229" s="90" t="s">
        <v>282</v>
      </c>
      <c r="F229" s="88" t="s">
        <v>951</v>
      </c>
      <c r="G229" s="152">
        <f t="shared" si="3"/>
        <v>0</v>
      </c>
    </row>
    <row r="230" spans="1:7" ht="18.75" customHeight="1" x14ac:dyDescent="0.25">
      <c r="A230" s="89" t="s">
        <v>721</v>
      </c>
      <c r="B230" s="88" t="s">
        <v>722</v>
      </c>
      <c r="C230" s="99"/>
      <c r="D230" s="90" t="s">
        <v>948</v>
      </c>
      <c r="E230" s="90" t="s">
        <v>318</v>
      </c>
      <c r="F230" s="88" t="s">
        <v>952</v>
      </c>
      <c r="G230" s="152">
        <f t="shared" si="3"/>
        <v>1</v>
      </c>
    </row>
    <row r="231" spans="1:7" ht="18.75" customHeight="1" x14ac:dyDescent="0.25">
      <c r="A231" s="89" t="s">
        <v>723</v>
      </c>
      <c r="B231" s="88" t="s">
        <v>724</v>
      </c>
      <c r="C231" s="99"/>
      <c r="D231" s="90" t="s">
        <v>778</v>
      </c>
      <c r="E231" s="90" t="s">
        <v>947</v>
      </c>
      <c r="F231" s="88" t="s">
        <v>951</v>
      </c>
      <c r="G231" s="152">
        <f t="shared" si="3"/>
        <v>0</v>
      </c>
    </row>
    <row r="232" spans="1:7" ht="18.75" customHeight="1" x14ac:dyDescent="0.25">
      <c r="A232" s="89" t="s">
        <v>725</v>
      </c>
      <c r="B232" s="88" t="s">
        <v>726</v>
      </c>
      <c r="C232" s="99"/>
      <c r="D232" s="90" t="s">
        <v>780</v>
      </c>
      <c r="E232" s="90" t="s">
        <v>274</v>
      </c>
      <c r="F232" s="88" t="s">
        <v>951</v>
      </c>
      <c r="G232" s="152">
        <f t="shared" si="3"/>
        <v>0</v>
      </c>
    </row>
    <row r="233" spans="1:7" ht="18.75" customHeight="1" x14ac:dyDescent="0.25">
      <c r="A233" s="89" t="s">
        <v>727</v>
      </c>
      <c r="B233" s="88" t="s">
        <v>728</v>
      </c>
      <c r="C233" s="99"/>
      <c r="D233" s="90" t="s">
        <v>948</v>
      </c>
      <c r="E233" s="90" t="s">
        <v>318</v>
      </c>
      <c r="F233" s="88" t="s">
        <v>951</v>
      </c>
      <c r="G233" s="152">
        <f t="shared" si="3"/>
        <v>0</v>
      </c>
    </row>
    <row r="234" spans="1:7" ht="18.75" customHeight="1" x14ac:dyDescent="0.25">
      <c r="A234" s="89" t="s">
        <v>729</v>
      </c>
      <c r="B234" s="88" t="s">
        <v>730</v>
      </c>
      <c r="C234" s="99"/>
      <c r="D234" s="90" t="s">
        <v>948</v>
      </c>
      <c r="E234" s="90" t="s">
        <v>318</v>
      </c>
      <c r="F234" s="88" t="s">
        <v>951</v>
      </c>
      <c r="G234" s="152">
        <f t="shared" si="3"/>
        <v>0</v>
      </c>
    </row>
    <row r="235" spans="1:7" ht="18.75" customHeight="1" x14ac:dyDescent="0.25">
      <c r="A235" s="89" t="s">
        <v>731</v>
      </c>
      <c r="B235" s="88" t="s">
        <v>732</v>
      </c>
      <c r="C235" s="99"/>
      <c r="D235" s="90" t="s">
        <v>778</v>
      </c>
      <c r="E235" s="90" t="s">
        <v>947</v>
      </c>
      <c r="F235" s="88" t="s">
        <v>951</v>
      </c>
      <c r="G235" s="152">
        <f t="shared" si="3"/>
        <v>0</v>
      </c>
    </row>
    <row r="236" spans="1:7" ht="18.75" customHeight="1" x14ac:dyDescent="0.25">
      <c r="A236" s="89" t="s">
        <v>733</v>
      </c>
      <c r="B236" s="88" t="s">
        <v>734</v>
      </c>
      <c r="C236" s="99"/>
      <c r="D236" s="90" t="s">
        <v>778</v>
      </c>
      <c r="E236" s="90" t="s">
        <v>947</v>
      </c>
      <c r="F236" s="88" t="s">
        <v>951</v>
      </c>
      <c r="G236" s="152">
        <f t="shared" si="3"/>
        <v>0</v>
      </c>
    </row>
    <row r="237" spans="1:7" ht="18.75" customHeight="1" x14ac:dyDescent="0.25">
      <c r="A237" s="89" t="s">
        <v>735</v>
      </c>
      <c r="B237" s="88" t="s">
        <v>736</v>
      </c>
      <c r="C237" s="99"/>
      <c r="D237" s="90" t="s">
        <v>780</v>
      </c>
      <c r="E237" s="90" t="s">
        <v>950</v>
      </c>
      <c r="F237" s="88" t="s">
        <v>951</v>
      </c>
      <c r="G237" s="152">
        <f t="shared" si="3"/>
        <v>0</v>
      </c>
    </row>
    <row r="238" spans="1:7" ht="18.75" customHeight="1" x14ac:dyDescent="0.25">
      <c r="A238" s="89" t="s">
        <v>737</v>
      </c>
      <c r="B238" s="88" t="s">
        <v>738</v>
      </c>
      <c r="C238" s="99"/>
      <c r="D238" s="90" t="s">
        <v>945</v>
      </c>
      <c r="E238" s="90" t="s">
        <v>946</v>
      </c>
      <c r="F238" s="88" t="s">
        <v>951</v>
      </c>
      <c r="G238" s="152">
        <f t="shared" si="3"/>
        <v>0</v>
      </c>
    </row>
    <row r="239" spans="1:7" ht="18.75" customHeight="1" x14ac:dyDescent="0.25">
      <c r="A239" s="89" t="s">
        <v>739</v>
      </c>
      <c r="B239" s="88" t="s">
        <v>740</v>
      </c>
      <c r="C239" s="99"/>
      <c r="D239" s="90" t="s">
        <v>778</v>
      </c>
      <c r="E239" s="90" t="s">
        <v>947</v>
      </c>
      <c r="F239" s="88" t="s">
        <v>951</v>
      </c>
      <c r="G239" s="152">
        <f t="shared" si="3"/>
        <v>0</v>
      </c>
    </row>
    <row r="240" spans="1:7" ht="18.75" customHeight="1" x14ac:dyDescent="0.25">
      <c r="A240" s="89" t="s">
        <v>741</v>
      </c>
      <c r="B240" s="88" t="s">
        <v>742</v>
      </c>
      <c r="C240" s="99"/>
      <c r="D240" s="90" t="s">
        <v>778</v>
      </c>
      <c r="E240" s="90" t="s">
        <v>947</v>
      </c>
      <c r="F240" s="88" t="s">
        <v>951</v>
      </c>
      <c r="G240" s="152">
        <f t="shared" si="3"/>
        <v>0</v>
      </c>
    </row>
    <row r="241" spans="1:7" ht="18.75" customHeight="1" x14ac:dyDescent="0.25">
      <c r="A241" s="89" t="s">
        <v>743</v>
      </c>
      <c r="B241" s="88" t="s">
        <v>744</v>
      </c>
      <c r="C241" s="99"/>
      <c r="D241" s="90" t="s">
        <v>945</v>
      </c>
      <c r="E241" s="90" t="s">
        <v>274</v>
      </c>
      <c r="F241" s="88" t="s">
        <v>952</v>
      </c>
      <c r="G241" s="152">
        <f t="shared" si="3"/>
        <v>1</v>
      </c>
    </row>
    <row r="242" spans="1:7" ht="18.75" customHeight="1" x14ac:dyDescent="0.25">
      <c r="A242" s="89" t="s">
        <v>745</v>
      </c>
      <c r="B242" s="88" t="s">
        <v>746</v>
      </c>
      <c r="C242" s="99"/>
      <c r="D242" s="90" t="s">
        <v>778</v>
      </c>
      <c r="E242" s="90" t="s">
        <v>947</v>
      </c>
      <c r="F242" s="88" t="s">
        <v>951</v>
      </c>
      <c r="G242" s="152">
        <f t="shared" si="3"/>
        <v>0</v>
      </c>
    </row>
    <row r="243" spans="1:7" ht="18.75" customHeight="1" x14ac:dyDescent="0.25">
      <c r="A243" s="89" t="s">
        <v>747</v>
      </c>
      <c r="B243" s="88" t="s">
        <v>748</v>
      </c>
      <c r="C243" s="99"/>
      <c r="D243" s="90" t="s">
        <v>778</v>
      </c>
      <c r="E243" s="90" t="s">
        <v>947</v>
      </c>
      <c r="F243" s="88" t="s">
        <v>951</v>
      </c>
      <c r="G243" s="152">
        <f t="shared" si="3"/>
        <v>0</v>
      </c>
    </row>
    <row r="244" spans="1:7" ht="18.75" customHeight="1" x14ac:dyDescent="0.25">
      <c r="A244" s="89" t="s">
        <v>749</v>
      </c>
      <c r="B244" s="88" t="s">
        <v>750</v>
      </c>
      <c r="C244" s="99"/>
      <c r="D244" s="90" t="s">
        <v>780</v>
      </c>
      <c r="E244" s="90" t="s">
        <v>950</v>
      </c>
      <c r="F244" s="88" t="s">
        <v>951</v>
      </c>
      <c r="G244" s="152">
        <f t="shared" si="3"/>
        <v>0</v>
      </c>
    </row>
    <row r="245" spans="1:7" ht="18.75" customHeight="1" x14ac:dyDescent="0.25">
      <c r="A245" s="89" t="s">
        <v>751</v>
      </c>
      <c r="B245" s="88" t="s">
        <v>752</v>
      </c>
      <c r="C245" s="99"/>
      <c r="D245" s="90" t="s">
        <v>780</v>
      </c>
      <c r="E245" s="90" t="s">
        <v>950</v>
      </c>
      <c r="F245" s="88" t="s">
        <v>952</v>
      </c>
      <c r="G245" s="152">
        <f t="shared" si="3"/>
        <v>1</v>
      </c>
    </row>
    <row r="246" spans="1:7" ht="18.75" customHeight="1" x14ac:dyDescent="0.25">
      <c r="A246" s="89" t="s">
        <v>753</v>
      </c>
      <c r="B246" s="88" t="s">
        <v>754</v>
      </c>
      <c r="C246" s="99"/>
      <c r="D246" s="90" t="s">
        <v>777</v>
      </c>
      <c r="E246" s="90" t="s">
        <v>277</v>
      </c>
      <c r="F246" s="88" t="s">
        <v>951</v>
      </c>
      <c r="G246" s="152">
        <f t="shared" si="3"/>
        <v>0</v>
      </c>
    </row>
    <row r="247" spans="1:7" ht="18.75" customHeight="1" x14ac:dyDescent="0.25">
      <c r="A247" s="89" t="s">
        <v>755</v>
      </c>
      <c r="B247" s="88" t="s">
        <v>756</v>
      </c>
      <c r="C247" s="99"/>
      <c r="D247" s="90" t="s">
        <v>778</v>
      </c>
      <c r="E247" s="90" t="s">
        <v>947</v>
      </c>
      <c r="F247" s="88" t="s">
        <v>951</v>
      </c>
      <c r="G247" s="152">
        <f t="shared" si="3"/>
        <v>0</v>
      </c>
    </row>
    <row r="248" spans="1:7" ht="18.75" customHeight="1" x14ac:dyDescent="0.25">
      <c r="A248" s="89" t="s">
        <v>757</v>
      </c>
      <c r="B248" s="88" t="s">
        <v>758</v>
      </c>
      <c r="C248" s="99"/>
      <c r="D248" s="90" t="s">
        <v>778</v>
      </c>
      <c r="E248" s="90" t="s">
        <v>947</v>
      </c>
      <c r="F248" s="88" t="s">
        <v>951</v>
      </c>
      <c r="G248" s="152">
        <f t="shared" si="3"/>
        <v>0</v>
      </c>
    </row>
    <row r="249" spans="1:7" ht="18.75" customHeight="1" x14ac:dyDescent="0.25">
      <c r="A249" s="89" t="s">
        <v>759</v>
      </c>
      <c r="B249" s="88" t="s">
        <v>760</v>
      </c>
      <c r="C249" s="99"/>
      <c r="D249" s="90" t="s">
        <v>945</v>
      </c>
      <c r="E249" s="90" t="s">
        <v>299</v>
      </c>
      <c r="F249" s="88" t="s">
        <v>951</v>
      </c>
      <c r="G249" s="152">
        <f t="shared" si="3"/>
        <v>0</v>
      </c>
    </row>
    <row r="250" spans="1:7" ht="18.75" customHeight="1" x14ac:dyDescent="0.25">
      <c r="A250" s="89" t="s">
        <v>761</v>
      </c>
      <c r="B250" s="88" t="s">
        <v>762</v>
      </c>
      <c r="C250" s="99"/>
      <c r="D250" s="90" t="s">
        <v>778</v>
      </c>
      <c r="E250" s="90" t="s">
        <v>947</v>
      </c>
      <c r="F250" s="88" t="s">
        <v>951</v>
      </c>
      <c r="G250" s="152">
        <f t="shared" si="3"/>
        <v>0</v>
      </c>
    </row>
    <row r="251" spans="1:7" ht="18.75" customHeight="1" x14ac:dyDescent="0.25">
      <c r="A251" s="89" t="s">
        <v>763</v>
      </c>
      <c r="B251" s="88" t="s">
        <v>764</v>
      </c>
      <c r="C251" s="99"/>
      <c r="D251" s="90" t="s">
        <v>777</v>
      </c>
      <c r="E251" s="90" t="s">
        <v>277</v>
      </c>
      <c r="F251" s="88" t="s">
        <v>952</v>
      </c>
      <c r="G251" s="152">
        <f t="shared" si="3"/>
        <v>1</v>
      </c>
    </row>
    <row r="252" spans="1:7" ht="18.75" customHeight="1" x14ac:dyDescent="0.25">
      <c r="A252" s="89" t="s">
        <v>765</v>
      </c>
      <c r="B252" s="88" t="s">
        <v>766</v>
      </c>
      <c r="C252" s="99"/>
      <c r="D252" s="90" t="s">
        <v>948</v>
      </c>
      <c r="E252" s="90" t="s">
        <v>296</v>
      </c>
      <c r="F252" s="88" t="s">
        <v>952</v>
      </c>
      <c r="G252" s="152">
        <f t="shared" si="3"/>
        <v>1</v>
      </c>
    </row>
  </sheetData>
  <autoFilter ref="B2:F252" xr:uid="{00000000-0009-0000-0000-000006000000}"/>
  <sortState xmlns:xlrd2="http://schemas.microsoft.com/office/spreadsheetml/2017/richdata2" ref="A3:E256">
    <sortCondition ref="B3:B256"/>
  </sortState>
  <mergeCells count="1">
    <mergeCell ref="B1:F1"/>
  </mergeCells>
  <conditionalFormatting sqref="C3:C252">
    <cfRule type="cellIs" dxfId="210" priority="9" operator="equal">
      <formula>0</formula>
    </cfRule>
  </conditionalFormatting>
  <conditionalFormatting sqref="B3 B9:B252 F5:F252">
    <cfRule type="expression" dxfId="209" priority="8">
      <formula>C3=1</formula>
    </cfRule>
  </conditionalFormatting>
  <conditionalFormatting sqref="B4:B8">
    <cfRule type="expression" dxfId="208" priority="7">
      <formula>C4=1</formula>
    </cfRule>
  </conditionalFormatting>
  <conditionalFormatting sqref="D3:E9">
    <cfRule type="expression" dxfId="207" priority="6">
      <formula>E3=1</formula>
    </cfRule>
  </conditionalFormatting>
  <conditionalFormatting sqref="F3">
    <cfRule type="expression" dxfId="206" priority="4">
      <formula>G3=1</formula>
    </cfRule>
  </conditionalFormatting>
  <conditionalFormatting sqref="F2:F1048576">
    <cfRule type="cellIs" dxfId="205" priority="3" operator="equal">
      <formula>"FRAGILES"</formula>
    </cfRule>
  </conditionalFormatting>
  <dataValidations count="1">
    <dataValidation type="list" allowBlank="1" showInputMessage="1" showErrorMessage="1" sqref="C3:C252" xr:uid="{00000000-0002-0000-0600-000000000000}">
      <formula1>$I$1:$I$1</formula1>
    </dataValidation>
  </dataValidations>
  <hyperlinks>
    <hyperlink ref="G1" location="'Page de garde'!Zone_d_impression" tooltip="Accueil" display="Page 1" xr:uid="{00000000-0004-0000-0600-000000000000}"/>
    <hyperlink ref="H1" location="Objectifs!Zone_d_impression" tooltip="Objectifs" display="Suivant" xr:uid="{00000000-0004-0000-0600-000001000000}"/>
  </hyperlink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OX1338"/>
  <sheetViews>
    <sheetView showGridLines="0" showRowColHeaders="0" zoomScale="95" zoomScaleNormal="95" workbookViewId="0">
      <pane ySplit="3" topLeftCell="A4" activePane="bottomLeft" state="frozen"/>
      <selection pane="bottomLeft" activeCell="BL90" sqref="BL90"/>
    </sheetView>
  </sheetViews>
  <sheetFormatPr baseColWidth="10" defaultColWidth="2.7109375" defaultRowHeight="12" customHeight="1" x14ac:dyDescent="0.25"/>
  <cols>
    <col min="48" max="48" width="4" customWidth="1"/>
    <col min="49" max="60" width="0" style="114" hidden="1" customWidth="1"/>
    <col min="61" max="61" width="2.7109375" style="92"/>
    <col min="62" max="414" width="2.7109375" style="81"/>
  </cols>
  <sheetData>
    <row r="1" spans="1:56" ht="12" customHeight="1" thickTop="1" x14ac:dyDescent="0.25">
      <c r="A1" s="400"/>
      <c r="B1" s="400"/>
      <c r="C1" s="400"/>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609" t="s">
        <v>240</v>
      </c>
      <c r="AO1" s="610"/>
      <c r="AP1" s="610"/>
      <c r="AQ1" s="610"/>
      <c r="AR1" s="610"/>
      <c r="AS1" s="610"/>
      <c r="AT1" s="610"/>
      <c r="AU1" s="610"/>
      <c r="AV1" s="611"/>
    </row>
    <row r="2" spans="1:56" ht="12" customHeight="1" x14ac:dyDescent="0.25">
      <c r="A2" s="400"/>
      <c r="B2" s="400"/>
      <c r="C2" s="400"/>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612"/>
      <c r="AO2" s="453"/>
      <c r="AP2" s="453"/>
      <c r="AQ2" s="453"/>
      <c r="AR2" s="453"/>
      <c r="AS2" s="453"/>
      <c r="AT2" s="453"/>
      <c r="AU2" s="453"/>
      <c r="AV2" s="613"/>
    </row>
    <row r="3" spans="1:56" ht="12" customHeight="1" thickBot="1" x14ac:dyDescent="0.3">
      <c r="A3" s="400"/>
      <c r="B3" s="400"/>
      <c r="C3" s="400"/>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614"/>
      <c r="AO3" s="615"/>
      <c r="AP3" s="615"/>
      <c r="AQ3" s="615"/>
      <c r="AR3" s="615"/>
      <c r="AS3" s="615"/>
      <c r="AT3" s="615"/>
      <c r="AU3" s="615"/>
      <c r="AV3" s="616"/>
    </row>
    <row r="4" spans="1:56" ht="12" customHeight="1" thickTop="1" x14ac:dyDescent="0.25"/>
    <row r="5" spans="1:56" ht="12" customHeight="1" x14ac:dyDescent="0.25">
      <c r="A5" s="402" t="s">
        <v>165</v>
      </c>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row>
    <row r="6" spans="1:56" ht="12" customHeight="1" x14ac:dyDescent="0.25">
      <c r="A6" s="402"/>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row>
    <row r="7" spans="1:56" ht="12" customHeight="1" thickBot="1" x14ac:dyDescent="0.3">
      <c r="A7" s="402"/>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row>
    <row r="8" spans="1:56" ht="12" customHeight="1" x14ac:dyDescent="0.25">
      <c r="B8" s="583" t="str">
        <f>CONCATENATE(Identification!B10)</f>
        <v/>
      </c>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5"/>
    </row>
    <row r="9" spans="1:56" ht="12" customHeight="1" x14ac:dyDescent="0.25">
      <c r="B9" s="586"/>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8"/>
    </row>
    <row r="10" spans="1:56" ht="12" customHeight="1" x14ac:dyDescent="0.25">
      <c r="B10" s="586"/>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c r="AT10" s="587"/>
      <c r="AU10" s="588"/>
    </row>
    <row r="11" spans="1:56" ht="12" customHeight="1" x14ac:dyDescent="0.25">
      <c r="B11" s="586"/>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c r="AT11" s="587"/>
      <c r="AU11" s="588"/>
    </row>
    <row r="12" spans="1:56" ht="12" customHeight="1" thickBot="1" x14ac:dyDescent="0.3">
      <c r="B12" s="589"/>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1"/>
    </row>
    <row r="13" spans="1:56" ht="12" customHeight="1" thickBot="1" x14ac:dyDescent="0.3"/>
    <row r="14" spans="1:56" ht="12" customHeight="1" x14ac:dyDescent="0.25">
      <c r="D14" s="401" t="s">
        <v>66</v>
      </c>
      <c r="E14" s="401"/>
      <c r="F14" s="401"/>
      <c r="G14" s="401"/>
      <c r="H14" s="401"/>
      <c r="I14" s="401"/>
      <c r="J14" s="401"/>
      <c r="K14" s="401"/>
      <c r="L14" s="401"/>
      <c r="M14" s="71"/>
      <c r="N14" s="71"/>
      <c r="O14" s="71"/>
      <c r="P14" s="71"/>
      <c r="Q14" s="71"/>
      <c r="R14" s="71"/>
      <c r="S14" s="617" t="s">
        <v>67</v>
      </c>
      <c r="T14" s="618"/>
      <c r="U14" s="618"/>
      <c r="V14" s="618"/>
      <c r="W14" s="618"/>
      <c r="X14" s="619"/>
      <c r="Y14" s="71"/>
      <c r="Z14" s="508"/>
      <c r="AA14" s="508"/>
      <c r="AB14" s="71"/>
      <c r="AC14" s="617" t="s">
        <v>69</v>
      </c>
      <c r="AD14" s="618"/>
      <c r="AE14" s="618"/>
      <c r="AF14" s="618"/>
      <c r="AG14" s="618"/>
      <c r="AH14" s="619"/>
      <c r="AI14" s="71"/>
      <c r="AJ14" s="508"/>
      <c r="AK14" s="508"/>
      <c r="AL14" s="71"/>
      <c r="AM14" s="617" t="s">
        <v>68</v>
      </c>
      <c r="AN14" s="618"/>
      <c r="AO14" s="618"/>
      <c r="AP14" s="618"/>
      <c r="AQ14" s="618"/>
      <c r="AR14" s="619"/>
      <c r="AS14" s="71"/>
      <c r="AT14" s="508"/>
      <c r="AU14" s="508"/>
      <c r="AX14" s="631" t="e">
        <f>VLOOKUP(Z14,Liste!$A:$B,2,FALSE)</f>
        <v>#N/A</v>
      </c>
      <c r="AY14" s="631"/>
      <c r="AZ14" s="631" t="e">
        <f>VLOOKUP(AJ14,Liste!$A:$B,2,FALSE)</f>
        <v>#N/A</v>
      </c>
      <c r="BA14" s="631"/>
      <c r="BB14" s="631" t="e">
        <f>VLOOKUP(AT14,Liste!$A:$B,2,FALSE)</f>
        <v>#N/A</v>
      </c>
      <c r="BC14" s="631"/>
      <c r="BD14" s="115"/>
    </row>
    <row r="15" spans="1:56" ht="12" customHeight="1" thickBot="1" x14ac:dyDescent="0.3">
      <c r="D15" s="401"/>
      <c r="E15" s="401"/>
      <c r="F15" s="401"/>
      <c r="G15" s="401"/>
      <c r="H15" s="401"/>
      <c r="I15" s="401"/>
      <c r="J15" s="401"/>
      <c r="K15" s="401"/>
      <c r="L15" s="401"/>
      <c r="M15" s="71"/>
      <c r="N15" s="71"/>
      <c r="O15" s="71"/>
      <c r="P15" s="71"/>
      <c r="Q15" s="71"/>
      <c r="R15" s="71"/>
      <c r="S15" s="620"/>
      <c r="T15" s="621"/>
      <c r="U15" s="621"/>
      <c r="V15" s="621"/>
      <c r="W15" s="621"/>
      <c r="X15" s="622"/>
      <c r="Y15" s="71"/>
      <c r="Z15" s="508"/>
      <c r="AA15" s="508"/>
      <c r="AB15" s="71"/>
      <c r="AC15" s="620"/>
      <c r="AD15" s="621"/>
      <c r="AE15" s="621"/>
      <c r="AF15" s="621"/>
      <c r="AG15" s="621"/>
      <c r="AH15" s="622"/>
      <c r="AI15" s="71"/>
      <c r="AJ15" s="508"/>
      <c r="AK15" s="508"/>
      <c r="AL15" s="71"/>
      <c r="AM15" s="620"/>
      <c r="AN15" s="621"/>
      <c r="AO15" s="621"/>
      <c r="AP15" s="621"/>
      <c r="AQ15" s="621"/>
      <c r="AR15" s="622"/>
      <c r="AS15" s="71"/>
      <c r="AT15" s="508"/>
      <c r="AU15" s="508"/>
      <c r="AX15" s="631"/>
      <c r="AY15" s="631"/>
      <c r="AZ15" s="631"/>
      <c r="BA15" s="631"/>
      <c r="BB15" s="631"/>
      <c r="BC15" s="631"/>
      <c r="BD15" s="115"/>
    </row>
    <row r="17" spans="4:58" ht="12" customHeight="1" thickBot="1" x14ac:dyDescent="0.3"/>
    <row r="18" spans="4:58" ht="12" customHeight="1" x14ac:dyDescent="0.25">
      <c r="D18" s="401" t="s">
        <v>195</v>
      </c>
      <c r="E18" s="401"/>
      <c r="F18" s="401"/>
      <c r="G18" s="401"/>
      <c r="H18" s="401"/>
      <c r="I18" s="401"/>
      <c r="J18" s="401"/>
      <c r="K18" s="401"/>
      <c r="L18" s="401"/>
      <c r="M18" s="71"/>
      <c r="N18" s="71"/>
      <c r="O18" s="71"/>
      <c r="P18" s="71"/>
      <c r="Q18" s="71"/>
      <c r="R18" s="71"/>
      <c r="S18" s="617" t="s">
        <v>26</v>
      </c>
      <c r="T18" s="618"/>
      <c r="U18" s="618"/>
      <c r="V18" s="618"/>
      <c r="W18" s="618"/>
      <c r="X18" s="619"/>
      <c r="Y18" s="71"/>
      <c r="Z18" s="508"/>
      <c r="AA18" s="508"/>
      <c r="AB18" s="71"/>
      <c r="AC18" s="617" t="s">
        <v>27</v>
      </c>
      <c r="AD18" s="618"/>
      <c r="AE18" s="618"/>
      <c r="AF18" s="618"/>
      <c r="AG18" s="618"/>
      <c r="AH18" s="619"/>
      <c r="AI18" s="71"/>
      <c r="AJ18" s="508"/>
      <c r="AK18" s="508"/>
      <c r="AL18" s="71"/>
      <c r="AM18" s="617" t="s">
        <v>815</v>
      </c>
      <c r="AN18" s="618"/>
      <c r="AO18" s="618"/>
      <c r="AP18" s="618"/>
      <c r="AQ18" s="618"/>
      <c r="AR18" s="619"/>
      <c r="AS18" s="71"/>
      <c r="AT18" s="508"/>
      <c r="AU18" s="508"/>
      <c r="AX18" s="631" t="e">
        <f>VLOOKUP(Z18,Liste!$A:$B,2,FALSE)</f>
        <v>#N/A</v>
      </c>
      <c r="AY18" s="631"/>
      <c r="AZ18" s="631" t="e">
        <f>VLOOKUP(AJ18,Liste!$A:$B,2,FALSE)</f>
        <v>#N/A</v>
      </c>
      <c r="BA18" s="631"/>
      <c r="BB18" s="631" t="e">
        <f>VLOOKUP(AT18,Liste!$A:$B,2,FALSE)</f>
        <v>#N/A</v>
      </c>
      <c r="BC18" s="631"/>
      <c r="BD18" s="115"/>
    </row>
    <row r="19" spans="4:58" ht="12" customHeight="1" thickBot="1" x14ac:dyDescent="0.3">
      <c r="D19" s="401"/>
      <c r="E19" s="401"/>
      <c r="F19" s="401"/>
      <c r="G19" s="401"/>
      <c r="H19" s="401"/>
      <c r="I19" s="401"/>
      <c r="J19" s="401"/>
      <c r="K19" s="401"/>
      <c r="L19" s="401"/>
      <c r="M19" s="71"/>
      <c r="N19" s="71"/>
      <c r="O19" s="71"/>
      <c r="P19" s="71"/>
      <c r="Q19" s="71"/>
      <c r="R19" s="71"/>
      <c r="S19" s="620"/>
      <c r="T19" s="621"/>
      <c r="U19" s="621"/>
      <c r="V19" s="621"/>
      <c r="W19" s="621"/>
      <c r="X19" s="622"/>
      <c r="Y19" s="71"/>
      <c r="Z19" s="508"/>
      <c r="AA19" s="508"/>
      <c r="AB19" s="71"/>
      <c r="AC19" s="620"/>
      <c r="AD19" s="621"/>
      <c r="AE19" s="621"/>
      <c r="AF19" s="621"/>
      <c r="AG19" s="621"/>
      <c r="AH19" s="622"/>
      <c r="AI19" s="71"/>
      <c r="AJ19" s="508"/>
      <c r="AK19" s="508"/>
      <c r="AL19" s="71"/>
      <c r="AM19" s="620"/>
      <c r="AN19" s="621"/>
      <c r="AO19" s="621"/>
      <c r="AP19" s="621"/>
      <c r="AQ19" s="621"/>
      <c r="AR19" s="622"/>
      <c r="AS19" s="71"/>
      <c r="AT19" s="508"/>
      <c r="AU19" s="508"/>
      <c r="AX19" s="631"/>
      <c r="AY19" s="631"/>
      <c r="AZ19" s="631"/>
      <c r="BA19" s="631"/>
      <c r="BB19" s="631"/>
      <c r="BC19" s="631"/>
      <c r="BD19" s="115"/>
    </row>
    <row r="20" spans="4:58" ht="12" customHeight="1" x14ac:dyDescent="0.25">
      <c r="D20" s="113"/>
      <c r="E20" s="113"/>
      <c r="F20" s="113"/>
      <c r="G20" s="113"/>
      <c r="H20" s="113"/>
      <c r="I20" s="113"/>
      <c r="J20" s="113"/>
      <c r="K20" s="113"/>
      <c r="L20" s="113"/>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X20" s="116"/>
      <c r="AY20" s="116"/>
      <c r="AZ20" s="116"/>
      <c r="BA20" s="116"/>
      <c r="BB20" s="116"/>
      <c r="BC20" s="116"/>
      <c r="BD20" s="115"/>
    </row>
    <row r="21" spans="4:58" ht="12" customHeight="1" thickBot="1" x14ac:dyDescent="0.3">
      <c r="L21" s="113"/>
      <c r="AB21" s="71"/>
      <c r="AC21" s="71"/>
      <c r="AD21" s="71"/>
      <c r="AE21" s="71"/>
      <c r="AF21" s="71"/>
      <c r="AG21" s="71"/>
      <c r="AH21" s="71"/>
      <c r="AI21" s="71"/>
      <c r="AJ21" s="71"/>
      <c r="AK21" s="71"/>
      <c r="AL21" s="71"/>
      <c r="AV21" s="71"/>
      <c r="AX21" s="151"/>
      <c r="AY21" s="151"/>
      <c r="AZ21" s="116"/>
      <c r="BA21" s="151"/>
      <c r="BB21" s="151"/>
      <c r="BC21" s="116"/>
      <c r="BD21" s="115"/>
    </row>
    <row r="22" spans="4:58" ht="12" customHeight="1" x14ac:dyDescent="0.25">
      <c r="P22" s="71"/>
      <c r="S22" s="617" t="s">
        <v>814</v>
      </c>
      <c r="T22" s="618"/>
      <c r="U22" s="618"/>
      <c r="V22" s="618"/>
      <c r="W22" s="618"/>
      <c r="X22" s="619"/>
      <c r="Y22" s="71"/>
      <c r="Z22" s="508"/>
      <c r="AA22" s="508"/>
      <c r="AC22" s="646" t="s">
        <v>196</v>
      </c>
      <c r="AD22" s="647"/>
      <c r="AE22" s="647"/>
      <c r="AF22" s="647"/>
      <c r="AG22" s="647"/>
      <c r="AH22" s="647"/>
      <c r="AI22" s="647"/>
      <c r="AJ22" s="647"/>
      <c r="AK22" s="647"/>
      <c r="AL22" s="647"/>
      <c r="AM22" s="647"/>
      <c r="AN22" s="647"/>
      <c r="AO22" s="647"/>
      <c r="AP22" s="647"/>
      <c r="AQ22" s="647"/>
      <c r="AR22" s="648"/>
      <c r="AT22" s="508"/>
      <c r="AU22" s="508"/>
      <c r="AV22" s="71"/>
      <c r="AX22" s="631" t="e">
        <f>VLOOKUP(Z22,Liste!$A:$B,2,FALSE)</f>
        <v>#N/A</v>
      </c>
      <c r="AY22" s="631"/>
      <c r="AZ22" s="116"/>
      <c r="BA22" s="151"/>
      <c r="BB22" s="631" t="e">
        <f>VLOOKUP(AT22,Liste!$A:$B,2,FALSE)</f>
        <v>#N/A</v>
      </c>
      <c r="BC22" s="631"/>
      <c r="BD22" s="115"/>
    </row>
    <row r="23" spans="4:58" ht="12" customHeight="1" thickBot="1" x14ac:dyDescent="0.3">
      <c r="S23" s="620"/>
      <c r="T23" s="621"/>
      <c r="U23" s="621"/>
      <c r="V23" s="621"/>
      <c r="W23" s="621"/>
      <c r="X23" s="622"/>
      <c r="Y23" s="71"/>
      <c r="Z23" s="508"/>
      <c r="AA23" s="508"/>
      <c r="AC23" s="649"/>
      <c r="AD23" s="650"/>
      <c r="AE23" s="650"/>
      <c r="AF23" s="650"/>
      <c r="AG23" s="650"/>
      <c r="AH23" s="650"/>
      <c r="AI23" s="650"/>
      <c r="AJ23" s="650"/>
      <c r="AK23" s="650"/>
      <c r="AL23" s="650"/>
      <c r="AM23" s="650"/>
      <c r="AN23" s="650"/>
      <c r="AO23" s="650"/>
      <c r="AP23" s="650"/>
      <c r="AQ23" s="650"/>
      <c r="AR23" s="651"/>
      <c r="AT23" s="508"/>
      <c r="AU23" s="508"/>
      <c r="AX23" s="631"/>
      <c r="AY23" s="631"/>
      <c r="BA23" s="151"/>
      <c r="BB23" s="631"/>
      <c r="BC23" s="631"/>
    </row>
    <row r="24" spans="4:58" ht="12" customHeight="1" x14ac:dyDescent="0.25">
      <c r="AZ24" s="631"/>
      <c r="BA24" s="631"/>
    </row>
    <row r="25" spans="4:58" ht="12" customHeight="1" x14ac:dyDescent="0.25">
      <c r="AZ25" s="631"/>
      <c r="BA25" s="631"/>
    </row>
    <row r="26" spans="4:58" ht="12" customHeight="1" x14ac:dyDescent="0.25">
      <c r="AZ26" s="116"/>
      <c r="BA26" s="116"/>
    </row>
    <row r="27" spans="4:58" ht="12" customHeight="1" thickBot="1" x14ac:dyDescent="0.3">
      <c r="AZ27" s="116"/>
      <c r="BA27" s="116"/>
    </row>
    <row r="28" spans="4:58" ht="12" customHeight="1" x14ac:dyDescent="0.25">
      <c r="D28" s="401" t="s">
        <v>197</v>
      </c>
      <c r="E28" s="401"/>
      <c r="F28" s="401"/>
      <c r="G28" s="401"/>
      <c r="H28" s="401"/>
      <c r="I28" s="401"/>
      <c r="J28" s="401"/>
      <c r="K28" s="401"/>
      <c r="L28" s="401"/>
      <c r="M28" s="401"/>
      <c r="N28" s="401"/>
      <c r="O28" s="401"/>
      <c r="P28" s="401"/>
      <c r="Q28" s="71"/>
      <c r="R28" s="71"/>
      <c r="U28" s="617" t="s">
        <v>198</v>
      </c>
      <c r="V28" s="618"/>
      <c r="W28" s="618"/>
      <c r="X28" s="618"/>
      <c r="Y28" s="618"/>
      <c r="Z28" s="619"/>
      <c r="AB28" s="623"/>
      <c r="AC28" s="624"/>
      <c r="AD28" s="624"/>
      <c r="AE28" s="624"/>
      <c r="AF28" s="624"/>
      <c r="AG28" s="625"/>
      <c r="AJ28" s="401" t="s">
        <v>820</v>
      </c>
      <c r="AK28" s="401"/>
      <c r="AL28" s="401"/>
      <c r="AM28" s="401"/>
      <c r="AN28" s="401"/>
      <c r="AO28" s="402" t="s">
        <v>818</v>
      </c>
      <c r="AP28" s="653"/>
      <c r="AQ28" s="654"/>
      <c r="AR28" s="113"/>
      <c r="AS28" s="402" t="s">
        <v>819</v>
      </c>
      <c r="AT28" s="653"/>
      <c r="AU28" s="654"/>
      <c r="AX28" s="652">
        <f>AB28</f>
        <v>0</v>
      </c>
      <c r="AY28" s="652"/>
      <c r="AZ28" s="652"/>
      <c r="BA28" s="652">
        <f>AP28</f>
        <v>0</v>
      </c>
      <c r="BB28" s="652"/>
      <c r="BC28" s="652"/>
      <c r="BD28" s="652">
        <f>AT28</f>
        <v>0</v>
      </c>
      <c r="BE28" s="652"/>
      <c r="BF28" s="652"/>
    </row>
    <row r="29" spans="4:58" ht="12" customHeight="1" thickBot="1" x14ac:dyDescent="0.3">
      <c r="D29" s="401"/>
      <c r="E29" s="401"/>
      <c r="F29" s="401"/>
      <c r="G29" s="401"/>
      <c r="H29" s="401"/>
      <c r="I29" s="401"/>
      <c r="J29" s="401"/>
      <c r="K29" s="401"/>
      <c r="L29" s="401"/>
      <c r="M29" s="401"/>
      <c r="N29" s="401"/>
      <c r="O29" s="401"/>
      <c r="P29" s="401"/>
      <c r="Q29" s="71"/>
      <c r="R29" s="71"/>
      <c r="U29" s="620"/>
      <c r="V29" s="621"/>
      <c r="W29" s="621"/>
      <c r="X29" s="621"/>
      <c r="Y29" s="621"/>
      <c r="Z29" s="622"/>
      <c r="AB29" s="626"/>
      <c r="AC29" s="627"/>
      <c r="AD29" s="627"/>
      <c r="AE29" s="627"/>
      <c r="AF29" s="627"/>
      <c r="AG29" s="628"/>
      <c r="AJ29" s="401"/>
      <c r="AK29" s="401"/>
      <c r="AL29" s="401"/>
      <c r="AM29" s="401"/>
      <c r="AN29" s="401"/>
      <c r="AO29" s="402"/>
      <c r="AP29" s="655"/>
      <c r="AQ29" s="656"/>
      <c r="AS29" s="402"/>
      <c r="AT29" s="655"/>
      <c r="AU29" s="656"/>
      <c r="AX29" s="652"/>
      <c r="AY29" s="652"/>
      <c r="AZ29" s="652"/>
      <c r="BA29" s="652"/>
      <c r="BB29" s="652"/>
      <c r="BC29" s="652"/>
      <c r="BD29" s="652"/>
      <c r="BE29" s="652"/>
      <c r="BF29" s="652"/>
    </row>
    <row r="30" spans="4:58" ht="12" customHeight="1" x14ac:dyDescent="0.25">
      <c r="AB30" s="91"/>
      <c r="AC30" s="91"/>
      <c r="AD30" s="91"/>
      <c r="AE30" s="91"/>
      <c r="AF30" s="91"/>
      <c r="AG30" s="91"/>
    </row>
    <row r="31" spans="4:58" ht="12" customHeight="1" thickBot="1" x14ac:dyDescent="0.3"/>
    <row r="32" spans="4:58" ht="12" customHeight="1" x14ac:dyDescent="0.25">
      <c r="M32" s="632" t="s">
        <v>199</v>
      </c>
      <c r="N32" s="633"/>
      <c r="O32" s="633"/>
      <c r="P32" s="633"/>
      <c r="Q32" s="633"/>
      <c r="R32" s="633"/>
      <c r="S32" s="634"/>
      <c r="U32" s="640" t="s">
        <v>812</v>
      </c>
      <c r="V32" s="641"/>
      <c r="W32" s="641"/>
      <c r="X32" s="641"/>
      <c r="Y32" s="641"/>
      <c r="Z32" s="642"/>
      <c r="AB32" s="623"/>
      <c r="AC32" s="624"/>
      <c r="AD32" s="624"/>
      <c r="AE32" s="624"/>
      <c r="AF32" s="624"/>
      <c r="AG32" s="625"/>
      <c r="AX32" s="652">
        <f>AB32</f>
        <v>0</v>
      </c>
      <c r="AY32" s="652"/>
      <c r="AZ32" s="652"/>
    </row>
    <row r="33" spans="1:56" ht="12" customHeight="1" thickBot="1" x14ac:dyDescent="0.3">
      <c r="M33" s="635"/>
      <c r="N33" s="395"/>
      <c r="O33" s="395"/>
      <c r="P33" s="395"/>
      <c r="Q33" s="395"/>
      <c r="R33" s="395"/>
      <c r="S33" s="636"/>
      <c r="U33" s="643"/>
      <c r="V33" s="644"/>
      <c r="W33" s="644"/>
      <c r="X33" s="644"/>
      <c r="Y33" s="644"/>
      <c r="Z33" s="645"/>
      <c r="AB33" s="626"/>
      <c r="AC33" s="627"/>
      <c r="AD33" s="627"/>
      <c r="AE33" s="627"/>
      <c r="AF33" s="627"/>
      <c r="AG33" s="628"/>
      <c r="AX33" s="652"/>
      <c r="AY33" s="652"/>
      <c r="AZ33" s="652"/>
    </row>
    <row r="34" spans="1:56" ht="18" customHeight="1" thickBot="1" x14ac:dyDescent="0.3">
      <c r="M34" s="635"/>
      <c r="N34" s="395"/>
      <c r="O34" s="395"/>
      <c r="P34" s="395"/>
      <c r="Q34" s="395"/>
      <c r="R34" s="395"/>
      <c r="S34" s="636"/>
    </row>
    <row r="35" spans="1:56" ht="18" customHeight="1" x14ac:dyDescent="0.25">
      <c r="M35" s="635"/>
      <c r="N35" s="395"/>
      <c r="O35" s="395"/>
      <c r="P35" s="395"/>
      <c r="Q35" s="395"/>
      <c r="R35" s="395"/>
      <c r="S35" s="636"/>
      <c r="U35" s="640" t="s">
        <v>813</v>
      </c>
      <c r="V35" s="641"/>
      <c r="W35" s="641"/>
      <c r="X35" s="641"/>
      <c r="Y35" s="641"/>
      <c r="Z35" s="642"/>
      <c r="AB35" s="623"/>
      <c r="AC35" s="624"/>
      <c r="AD35" s="624"/>
      <c r="AE35" s="624"/>
      <c r="AF35" s="624"/>
      <c r="AG35" s="625"/>
      <c r="AX35" s="652">
        <f>AB35</f>
        <v>0</v>
      </c>
      <c r="AY35" s="652"/>
      <c r="AZ35" s="652"/>
    </row>
    <row r="36" spans="1:56" ht="18" customHeight="1" thickBot="1" x14ac:dyDescent="0.3">
      <c r="M36" s="637"/>
      <c r="N36" s="638"/>
      <c r="O36" s="638"/>
      <c r="P36" s="638"/>
      <c r="Q36" s="638"/>
      <c r="R36" s="638"/>
      <c r="S36" s="639"/>
      <c r="U36" s="643"/>
      <c r="V36" s="644"/>
      <c r="W36" s="644"/>
      <c r="X36" s="644"/>
      <c r="Y36" s="644"/>
      <c r="Z36" s="645"/>
      <c r="AB36" s="626"/>
      <c r="AC36" s="627"/>
      <c r="AD36" s="627"/>
      <c r="AE36" s="627"/>
      <c r="AF36" s="627"/>
      <c r="AG36" s="628"/>
      <c r="AX36" s="652"/>
      <c r="AY36" s="652"/>
      <c r="AZ36" s="652"/>
    </row>
    <row r="37" spans="1:56" ht="18" customHeight="1" x14ac:dyDescent="0.25"/>
    <row r="38" spans="1:56" ht="12" customHeight="1" x14ac:dyDescent="0.25">
      <c r="A38" s="429" t="s">
        <v>200</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row>
    <row r="39" spans="1:56" ht="12" customHeight="1" thickBot="1" x14ac:dyDescent="0.3"/>
    <row r="40" spans="1:56" ht="12" customHeight="1" thickTop="1" x14ac:dyDescent="0.25">
      <c r="A40" s="400"/>
      <c r="B40" s="400"/>
      <c r="C40" s="400"/>
      <c r="D40" s="402"/>
      <c r="E40" s="402"/>
      <c r="F40" s="402"/>
      <c r="G40" s="402"/>
      <c r="H40" s="402"/>
      <c r="I40" s="402"/>
      <c r="J40" s="402"/>
      <c r="K40" s="402"/>
      <c r="L40" s="402"/>
      <c r="M40" s="402"/>
      <c r="N40" s="402"/>
      <c r="O40" s="402"/>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609" t="s">
        <v>240</v>
      </c>
      <c r="AO40" s="610"/>
      <c r="AP40" s="610"/>
      <c r="AQ40" s="610"/>
      <c r="AR40" s="610"/>
      <c r="AS40" s="610"/>
      <c r="AT40" s="610"/>
      <c r="AU40" s="610"/>
      <c r="AV40" s="611"/>
    </row>
    <row r="41" spans="1:56" ht="12" customHeight="1" x14ac:dyDescent="0.25">
      <c r="A41" s="400"/>
      <c r="B41" s="400"/>
      <c r="C41" s="400"/>
      <c r="D41" s="402"/>
      <c r="E41" s="402"/>
      <c r="F41" s="402"/>
      <c r="G41" s="402"/>
      <c r="H41" s="402"/>
      <c r="I41" s="402"/>
      <c r="J41" s="402"/>
      <c r="K41" s="402"/>
      <c r="L41" s="402"/>
      <c r="M41" s="402"/>
      <c r="N41" s="402"/>
      <c r="O41" s="402"/>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612"/>
      <c r="AO41" s="453"/>
      <c r="AP41" s="453"/>
      <c r="AQ41" s="453"/>
      <c r="AR41" s="453"/>
      <c r="AS41" s="453"/>
      <c r="AT41" s="453"/>
      <c r="AU41" s="453"/>
      <c r="AV41" s="613"/>
    </row>
    <row r="42" spans="1:56" ht="12" customHeight="1" thickBot="1" x14ac:dyDescent="0.3">
      <c r="A42" s="400"/>
      <c r="B42" s="400"/>
      <c r="C42" s="400"/>
      <c r="D42" s="402"/>
      <c r="E42" s="402"/>
      <c r="F42" s="402"/>
      <c r="G42" s="402"/>
      <c r="H42" s="402"/>
      <c r="I42" s="402"/>
      <c r="J42" s="402"/>
      <c r="K42" s="402"/>
      <c r="L42" s="402"/>
      <c r="M42" s="402"/>
      <c r="N42" s="402"/>
      <c r="O42" s="402"/>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614"/>
      <c r="AO42" s="615"/>
      <c r="AP42" s="615"/>
      <c r="AQ42" s="615"/>
      <c r="AR42" s="615"/>
      <c r="AS42" s="615"/>
      <c r="AT42" s="615"/>
      <c r="AU42" s="615"/>
      <c r="AV42" s="616"/>
    </row>
    <row r="43" spans="1:56" ht="12" customHeight="1" thickTop="1" x14ac:dyDescent="0.25">
      <c r="D43" s="401" t="s">
        <v>205</v>
      </c>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115"/>
      <c r="AX43" s="115"/>
      <c r="AY43" s="115"/>
      <c r="AZ43" s="115"/>
      <c r="BA43" s="115"/>
      <c r="BB43" s="115"/>
      <c r="BC43" s="115"/>
      <c r="BD43" s="115"/>
    </row>
    <row r="44" spans="1:56" ht="12" customHeight="1" x14ac:dyDescent="0.25">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115"/>
      <c r="AX44" s="115"/>
      <c r="AY44" s="115"/>
      <c r="AZ44" s="115"/>
      <c r="BA44" s="115"/>
      <c r="BB44" s="115"/>
      <c r="BC44" s="115"/>
      <c r="BD44" s="115"/>
    </row>
    <row r="45" spans="1:56" ht="10.9" customHeight="1" x14ac:dyDescent="0.25">
      <c r="B45" s="629" t="str">
        <f>IF(D45=0,"",1)</f>
        <v/>
      </c>
      <c r="C45" s="630"/>
      <c r="D45" s="603"/>
      <c r="E45" s="604"/>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4"/>
      <c r="AO45" s="604"/>
      <c r="AP45" s="604"/>
      <c r="AQ45" s="604"/>
      <c r="AR45" s="604"/>
      <c r="AS45" s="604"/>
      <c r="AT45" s="604"/>
      <c r="AU45" s="605"/>
    </row>
    <row r="46" spans="1:56" ht="10.9" customHeight="1" x14ac:dyDescent="0.25">
      <c r="B46" s="629"/>
      <c r="C46" s="630"/>
      <c r="D46" s="606"/>
      <c r="E46" s="607"/>
      <c r="F46" s="607"/>
      <c r="G46" s="607"/>
      <c r="H46" s="607"/>
      <c r="I46" s="607"/>
      <c r="J46" s="607"/>
      <c r="K46" s="607"/>
      <c r="L46" s="607"/>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7"/>
      <c r="AO46" s="607"/>
      <c r="AP46" s="607"/>
      <c r="AQ46" s="607"/>
      <c r="AR46" s="607"/>
      <c r="AS46" s="607"/>
      <c r="AT46" s="607"/>
      <c r="AU46" s="608"/>
    </row>
    <row r="47" spans="1:56" ht="10.9" customHeight="1" x14ac:dyDescent="0.25">
      <c r="B47" s="629" t="str">
        <f>IF(D47=0,"",B45+1)</f>
        <v/>
      </c>
      <c r="C47" s="630"/>
      <c r="D47" s="603"/>
      <c r="E47" s="604"/>
      <c r="F47" s="604"/>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604"/>
      <c r="AF47" s="604"/>
      <c r="AG47" s="604"/>
      <c r="AH47" s="604"/>
      <c r="AI47" s="604"/>
      <c r="AJ47" s="604"/>
      <c r="AK47" s="604"/>
      <c r="AL47" s="604"/>
      <c r="AM47" s="604"/>
      <c r="AN47" s="604"/>
      <c r="AO47" s="604"/>
      <c r="AP47" s="604"/>
      <c r="AQ47" s="604"/>
      <c r="AR47" s="604"/>
      <c r="AS47" s="604"/>
      <c r="AT47" s="604"/>
      <c r="AU47" s="605"/>
    </row>
    <row r="48" spans="1:56" ht="10.9" customHeight="1" x14ac:dyDescent="0.25">
      <c r="B48" s="629"/>
      <c r="C48" s="630"/>
      <c r="D48" s="606"/>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07"/>
      <c r="AR48" s="607"/>
      <c r="AS48" s="607"/>
      <c r="AT48" s="607"/>
      <c r="AU48" s="608"/>
    </row>
    <row r="49" spans="2:56" ht="10.9" customHeight="1" x14ac:dyDescent="0.25">
      <c r="B49" s="629" t="str">
        <f t="shared" ref="B49" si="0">IF(D49=0,"",B47+1)</f>
        <v/>
      </c>
      <c r="C49" s="630"/>
      <c r="D49" s="603"/>
      <c r="E49" s="604"/>
      <c r="F49" s="604"/>
      <c r="G49" s="604"/>
      <c r="H49" s="604"/>
      <c r="I49" s="604"/>
      <c r="J49" s="604"/>
      <c r="K49" s="604"/>
      <c r="L49" s="604"/>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c r="AM49" s="604"/>
      <c r="AN49" s="604"/>
      <c r="AO49" s="604"/>
      <c r="AP49" s="604"/>
      <c r="AQ49" s="604"/>
      <c r="AR49" s="604"/>
      <c r="AS49" s="604"/>
      <c r="AT49" s="604"/>
      <c r="AU49" s="605"/>
    </row>
    <row r="50" spans="2:56" ht="10.9" customHeight="1" x14ac:dyDescent="0.25">
      <c r="B50" s="629"/>
      <c r="C50" s="630"/>
      <c r="D50" s="606"/>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8"/>
    </row>
    <row r="51" spans="2:56" ht="10.9" customHeight="1" x14ac:dyDescent="0.25">
      <c r="B51" s="629" t="str">
        <f t="shared" ref="B51" si="1">IF(D51=0,"",B49+1)</f>
        <v/>
      </c>
      <c r="C51" s="630"/>
      <c r="D51" s="603"/>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604"/>
      <c r="AI51" s="604"/>
      <c r="AJ51" s="604"/>
      <c r="AK51" s="604"/>
      <c r="AL51" s="604"/>
      <c r="AM51" s="604"/>
      <c r="AN51" s="604"/>
      <c r="AO51" s="604"/>
      <c r="AP51" s="604"/>
      <c r="AQ51" s="604"/>
      <c r="AR51" s="604"/>
      <c r="AS51" s="604"/>
      <c r="AT51" s="604"/>
      <c r="AU51" s="605"/>
    </row>
    <row r="52" spans="2:56" ht="10.9" customHeight="1" x14ac:dyDescent="0.25">
      <c r="B52" s="629"/>
      <c r="C52" s="630"/>
      <c r="D52" s="606"/>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8"/>
    </row>
    <row r="53" spans="2:56" ht="10.9" customHeight="1" x14ac:dyDescent="0.25">
      <c r="B53" s="629" t="str">
        <f t="shared" ref="B53" si="2">IF(D53=0,"",B51+1)</f>
        <v/>
      </c>
      <c r="C53" s="630"/>
      <c r="D53" s="603"/>
      <c r="E53" s="604"/>
      <c r="F53" s="604"/>
      <c r="G53" s="604"/>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604"/>
      <c r="AF53" s="604"/>
      <c r="AG53" s="604"/>
      <c r="AH53" s="604"/>
      <c r="AI53" s="604"/>
      <c r="AJ53" s="604"/>
      <c r="AK53" s="604"/>
      <c r="AL53" s="604"/>
      <c r="AM53" s="604"/>
      <c r="AN53" s="604"/>
      <c r="AO53" s="604"/>
      <c r="AP53" s="604"/>
      <c r="AQ53" s="604"/>
      <c r="AR53" s="604"/>
      <c r="AS53" s="604"/>
      <c r="AT53" s="604"/>
      <c r="AU53" s="605"/>
    </row>
    <row r="54" spans="2:56" ht="10.9" customHeight="1" x14ac:dyDescent="0.25">
      <c r="B54" s="629"/>
      <c r="C54" s="630"/>
      <c r="D54" s="606"/>
      <c r="E54" s="607"/>
      <c r="F54" s="607"/>
      <c r="G54" s="607"/>
      <c r="H54" s="607"/>
      <c r="I54" s="607"/>
      <c r="J54" s="607"/>
      <c r="K54" s="607"/>
      <c r="L54" s="607"/>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8"/>
    </row>
    <row r="55" spans="2:56" ht="10.9" customHeight="1" x14ac:dyDescent="0.25">
      <c r="B55" s="629" t="str">
        <f t="shared" ref="B55" si="3">IF(D55=0,"",B53+1)</f>
        <v/>
      </c>
      <c r="C55" s="630"/>
      <c r="D55" s="603"/>
      <c r="E55" s="604"/>
      <c r="F55" s="604"/>
      <c r="G55" s="604"/>
      <c r="H55" s="604"/>
      <c r="I55" s="604"/>
      <c r="J55" s="604"/>
      <c r="K55" s="604"/>
      <c r="L55" s="604"/>
      <c r="M55" s="604"/>
      <c r="N55" s="604"/>
      <c r="O55" s="604"/>
      <c r="P55" s="604"/>
      <c r="Q55" s="604"/>
      <c r="R55" s="604"/>
      <c r="S55" s="604"/>
      <c r="T55" s="604"/>
      <c r="U55" s="604"/>
      <c r="V55" s="604"/>
      <c r="W55" s="604"/>
      <c r="X55" s="604"/>
      <c r="Y55" s="604"/>
      <c r="Z55" s="604"/>
      <c r="AA55" s="604"/>
      <c r="AB55" s="604"/>
      <c r="AC55" s="604"/>
      <c r="AD55" s="604"/>
      <c r="AE55" s="604"/>
      <c r="AF55" s="604"/>
      <c r="AG55" s="604"/>
      <c r="AH55" s="604"/>
      <c r="AI55" s="604"/>
      <c r="AJ55" s="604"/>
      <c r="AK55" s="604"/>
      <c r="AL55" s="604"/>
      <c r="AM55" s="604"/>
      <c r="AN55" s="604"/>
      <c r="AO55" s="604"/>
      <c r="AP55" s="604"/>
      <c r="AQ55" s="604"/>
      <c r="AR55" s="604"/>
      <c r="AS55" s="604"/>
      <c r="AT55" s="604"/>
      <c r="AU55" s="605"/>
    </row>
    <row r="56" spans="2:56" ht="10.9" customHeight="1" x14ac:dyDescent="0.25">
      <c r="B56" s="629"/>
      <c r="C56" s="630"/>
      <c r="D56" s="606"/>
      <c r="E56" s="607"/>
      <c r="F56" s="607"/>
      <c r="G56" s="607"/>
      <c r="H56" s="607"/>
      <c r="I56" s="607"/>
      <c r="J56" s="607"/>
      <c r="K56" s="607"/>
      <c r="L56" s="607"/>
      <c r="M56" s="607"/>
      <c r="N56" s="607"/>
      <c r="O56" s="607"/>
      <c r="P56" s="607"/>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7"/>
      <c r="AQ56" s="607"/>
      <c r="AR56" s="607"/>
      <c r="AS56" s="607"/>
      <c r="AT56" s="607"/>
      <c r="AU56" s="608"/>
    </row>
    <row r="57" spans="2:56" ht="10.9" customHeight="1" x14ac:dyDescent="0.25">
      <c r="B57" s="629" t="str">
        <f t="shared" ref="B57" si="4">IF(D57=0,"",B55+1)</f>
        <v/>
      </c>
      <c r="C57" s="630"/>
      <c r="D57" s="603"/>
      <c r="E57" s="604"/>
      <c r="F57" s="604"/>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604"/>
      <c r="AF57" s="604"/>
      <c r="AG57" s="604"/>
      <c r="AH57" s="604"/>
      <c r="AI57" s="604"/>
      <c r="AJ57" s="604"/>
      <c r="AK57" s="604"/>
      <c r="AL57" s="604"/>
      <c r="AM57" s="604"/>
      <c r="AN57" s="604"/>
      <c r="AO57" s="604"/>
      <c r="AP57" s="604"/>
      <c r="AQ57" s="604"/>
      <c r="AR57" s="604"/>
      <c r="AS57" s="604"/>
      <c r="AT57" s="604"/>
      <c r="AU57" s="605"/>
    </row>
    <row r="58" spans="2:56" ht="10.9" customHeight="1" x14ac:dyDescent="0.25">
      <c r="B58" s="629"/>
      <c r="C58" s="630"/>
      <c r="D58" s="606"/>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607"/>
      <c r="AP58" s="607"/>
      <c r="AQ58" s="607"/>
      <c r="AR58" s="607"/>
      <c r="AS58" s="607"/>
      <c r="AT58" s="607"/>
      <c r="AU58" s="608"/>
    </row>
    <row r="59" spans="2:56" ht="10.9" customHeight="1" x14ac:dyDescent="0.25">
      <c r="B59" s="629" t="str">
        <f t="shared" ref="B59" si="5">IF(D59=0,"",B57+1)</f>
        <v/>
      </c>
      <c r="C59" s="630"/>
      <c r="D59" s="603"/>
      <c r="E59" s="604"/>
      <c r="F59" s="604"/>
      <c r="G59" s="604"/>
      <c r="H59" s="604"/>
      <c r="I59" s="604"/>
      <c r="J59" s="604"/>
      <c r="K59" s="604"/>
      <c r="L59" s="604"/>
      <c r="M59" s="604"/>
      <c r="N59" s="604"/>
      <c r="O59" s="604"/>
      <c r="P59" s="604"/>
      <c r="Q59" s="604"/>
      <c r="R59" s="604"/>
      <c r="S59" s="604"/>
      <c r="T59" s="604"/>
      <c r="U59" s="604"/>
      <c r="V59" s="604"/>
      <c r="W59" s="604"/>
      <c r="X59" s="604"/>
      <c r="Y59" s="604"/>
      <c r="Z59" s="604"/>
      <c r="AA59" s="604"/>
      <c r="AB59" s="604"/>
      <c r="AC59" s="604"/>
      <c r="AD59" s="604"/>
      <c r="AE59" s="604"/>
      <c r="AF59" s="604"/>
      <c r="AG59" s="604"/>
      <c r="AH59" s="604"/>
      <c r="AI59" s="604"/>
      <c r="AJ59" s="604"/>
      <c r="AK59" s="604"/>
      <c r="AL59" s="604"/>
      <c r="AM59" s="604"/>
      <c r="AN59" s="604"/>
      <c r="AO59" s="604"/>
      <c r="AP59" s="604"/>
      <c r="AQ59" s="604"/>
      <c r="AR59" s="604"/>
      <c r="AS59" s="604"/>
      <c r="AT59" s="604"/>
      <c r="AU59" s="605"/>
    </row>
    <row r="60" spans="2:56" ht="10.9" customHeight="1" x14ac:dyDescent="0.25">
      <c r="B60" s="629"/>
      <c r="C60" s="630"/>
      <c r="D60" s="606"/>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607"/>
      <c r="AL60" s="607"/>
      <c r="AM60" s="607"/>
      <c r="AN60" s="607"/>
      <c r="AO60" s="607"/>
      <c r="AP60" s="607"/>
      <c r="AQ60" s="607"/>
      <c r="AR60" s="607"/>
      <c r="AS60" s="607"/>
      <c r="AT60" s="607"/>
      <c r="AU60" s="608"/>
    </row>
    <row r="61" spans="2:56" ht="12" customHeight="1" x14ac:dyDescent="0.25">
      <c r="B61" s="77"/>
      <c r="C61" s="77"/>
      <c r="D61" s="401" t="s">
        <v>206</v>
      </c>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115"/>
      <c r="AX61" s="115"/>
      <c r="AY61" s="115"/>
      <c r="AZ61" s="115"/>
      <c r="BA61" s="115"/>
      <c r="BB61" s="115"/>
      <c r="BC61" s="115"/>
      <c r="BD61" s="115"/>
    </row>
    <row r="62" spans="2:56" ht="12" customHeight="1" x14ac:dyDescent="0.25">
      <c r="B62" s="77"/>
      <c r="C62" s="77"/>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115"/>
      <c r="AX62" s="115"/>
      <c r="AY62" s="115"/>
      <c r="AZ62" s="115"/>
      <c r="BA62" s="115"/>
      <c r="BB62" s="115"/>
      <c r="BC62" s="115"/>
      <c r="BD62" s="115"/>
    </row>
    <row r="63" spans="2:56" ht="10.9" customHeight="1" x14ac:dyDescent="0.25">
      <c r="B63" s="629" t="str">
        <f>IF(D63=0,"",1)</f>
        <v/>
      </c>
      <c r="C63" s="629"/>
      <c r="D63" s="603"/>
      <c r="E63" s="604"/>
      <c r="F63" s="604"/>
      <c r="G63" s="604"/>
      <c r="H63" s="604"/>
      <c r="I63" s="604"/>
      <c r="J63" s="604"/>
      <c r="K63" s="604"/>
      <c r="L63" s="604"/>
      <c r="M63" s="604"/>
      <c r="N63" s="604"/>
      <c r="O63" s="604"/>
      <c r="P63" s="604"/>
      <c r="Q63" s="604"/>
      <c r="R63" s="604"/>
      <c r="S63" s="604"/>
      <c r="T63" s="604"/>
      <c r="U63" s="604"/>
      <c r="V63" s="604"/>
      <c r="W63" s="604"/>
      <c r="X63" s="604"/>
      <c r="Y63" s="604"/>
      <c r="Z63" s="604"/>
      <c r="AA63" s="604"/>
      <c r="AB63" s="604"/>
      <c r="AC63" s="604"/>
      <c r="AD63" s="604"/>
      <c r="AE63" s="604"/>
      <c r="AF63" s="604"/>
      <c r="AG63" s="604"/>
      <c r="AH63" s="604"/>
      <c r="AI63" s="604"/>
      <c r="AJ63" s="604"/>
      <c r="AK63" s="604"/>
      <c r="AL63" s="604"/>
      <c r="AM63" s="604"/>
      <c r="AN63" s="604"/>
      <c r="AO63" s="604"/>
      <c r="AP63" s="604"/>
      <c r="AQ63" s="604"/>
      <c r="AR63" s="604"/>
      <c r="AS63" s="604"/>
      <c r="AT63" s="604"/>
      <c r="AU63" s="605"/>
    </row>
    <row r="64" spans="2:56" ht="10.9" customHeight="1" x14ac:dyDescent="0.25">
      <c r="B64" s="629"/>
      <c r="C64" s="629"/>
      <c r="D64" s="606"/>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c r="AJ64" s="607"/>
      <c r="AK64" s="607"/>
      <c r="AL64" s="607"/>
      <c r="AM64" s="607"/>
      <c r="AN64" s="607"/>
      <c r="AO64" s="607"/>
      <c r="AP64" s="607"/>
      <c r="AQ64" s="607"/>
      <c r="AR64" s="607"/>
      <c r="AS64" s="607"/>
      <c r="AT64" s="607"/>
      <c r="AU64" s="608"/>
    </row>
    <row r="65" spans="1:48" ht="10.9" customHeight="1" x14ac:dyDescent="0.25">
      <c r="B65" s="629" t="str">
        <f>IF(D65=0,"",B63+1)</f>
        <v/>
      </c>
      <c r="C65" s="629"/>
      <c r="D65" s="603"/>
      <c r="E65" s="604"/>
      <c r="F65" s="604"/>
      <c r="G65" s="604"/>
      <c r="H65" s="604"/>
      <c r="I65" s="604"/>
      <c r="J65" s="604"/>
      <c r="K65" s="604"/>
      <c r="L65" s="604"/>
      <c r="M65" s="604"/>
      <c r="N65" s="604"/>
      <c r="O65" s="604"/>
      <c r="P65" s="604"/>
      <c r="Q65" s="604"/>
      <c r="R65" s="604"/>
      <c r="S65" s="604"/>
      <c r="T65" s="604"/>
      <c r="U65" s="604"/>
      <c r="V65" s="604"/>
      <c r="W65" s="604"/>
      <c r="X65" s="604"/>
      <c r="Y65" s="604"/>
      <c r="Z65" s="604"/>
      <c r="AA65" s="604"/>
      <c r="AB65" s="604"/>
      <c r="AC65" s="604"/>
      <c r="AD65" s="604"/>
      <c r="AE65" s="604"/>
      <c r="AF65" s="604"/>
      <c r="AG65" s="604"/>
      <c r="AH65" s="604"/>
      <c r="AI65" s="604"/>
      <c r="AJ65" s="604"/>
      <c r="AK65" s="604"/>
      <c r="AL65" s="604"/>
      <c r="AM65" s="604"/>
      <c r="AN65" s="604"/>
      <c r="AO65" s="604"/>
      <c r="AP65" s="604"/>
      <c r="AQ65" s="604"/>
      <c r="AR65" s="604"/>
      <c r="AS65" s="604"/>
      <c r="AT65" s="604"/>
      <c r="AU65" s="605"/>
    </row>
    <row r="66" spans="1:48" ht="10.9" customHeight="1" x14ac:dyDescent="0.25">
      <c r="B66" s="629"/>
      <c r="C66" s="629"/>
      <c r="D66" s="606"/>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607"/>
      <c r="AP66" s="607"/>
      <c r="AQ66" s="607"/>
      <c r="AR66" s="607"/>
      <c r="AS66" s="607"/>
      <c r="AT66" s="607"/>
      <c r="AU66" s="608"/>
    </row>
    <row r="67" spans="1:48" ht="10.9" customHeight="1" x14ac:dyDescent="0.25">
      <c r="B67" s="629" t="str">
        <f t="shared" ref="B67" si="6">IF(D67=0,"",B65+1)</f>
        <v/>
      </c>
      <c r="C67" s="629"/>
      <c r="D67" s="603"/>
      <c r="E67" s="604"/>
      <c r="F67" s="604"/>
      <c r="G67" s="604"/>
      <c r="H67" s="604"/>
      <c r="I67" s="604"/>
      <c r="J67" s="604"/>
      <c r="K67" s="604"/>
      <c r="L67" s="604"/>
      <c r="M67" s="604"/>
      <c r="N67" s="604"/>
      <c r="O67" s="604"/>
      <c r="P67" s="604"/>
      <c r="Q67" s="604"/>
      <c r="R67" s="604"/>
      <c r="S67" s="604"/>
      <c r="T67" s="604"/>
      <c r="U67" s="604"/>
      <c r="V67" s="604"/>
      <c r="W67" s="604"/>
      <c r="X67" s="604"/>
      <c r="Y67" s="604"/>
      <c r="Z67" s="604"/>
      <c r="AA67" s="604"/>
      <c r="AB67" s="604"/>
      <c r="AC67" s="604"/>
      <c r="AD67" s="604"/>
      <c r="AE67" s="604"/>
      <c r="AF67" s="604"/>
      <c r="AG67" s="604"/>
      <c r="AH67" s="604"/>
      <c r="AI67" s="604"/>
      <c r="AJ67" s="604"/>
      <c r="AK67" s="604"/>
      <c r="AL67" s="604"/>
      <c r="AM67" s="604"/>
      <c r="AN67" s="604"/>
      <c r="AO67" s="604"/>
      <c r="AP67" s="604"/>
      <c r="AQ67" s="604"/>
      <c r="AR67" s="604"/>
      <c r="AS67" s="604"/>
      <c r="AT67" s="604"/>
      <c r="AU67" s="605"/>
    </row>
    <row r="68" spans="1:48" ht="10.9" customHeight="1" x14ac:dyDescent="0.25">
      <c r="B68" s="629"/>
      <c r="C68" s="629"/>
      <c r="D68" s="606"/>
      <c r="E68" s="607"/>
      <c r="F68" s="607"/>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c r="AI68" s="607"/>
      <c r="AJ68" s="607"/>
      <c r="AK68" s="607"/>
      <c r="AL68" s="607"/>
      <c r="AM68" s="607"/>
      <c r="AN68" s="607"/>
      <c r="AO68" s="607"/>
      <c r="AP68" s="607"/>
      <c r="AQ68" s="607"/>
      <c r="AR68" s="607"/>
      <c r="AS68" s="607"/>
      <c r="AT68" s="607"/>
      <c r="AU68" s="608"/>
    </row>
    <row r="69" spans="1:48" ht="10.9" customHeight="1" x14ac:dyDescent="0.25">
      <c r="B69" s="629" t="str">
        <f t="shared" ref="B69" si="7">IF(D69=0,"",B67+1)</f>
        <v/>
      </c>
      <c r="C69" s="629"/>
      <c r="D69" s="60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4"/>
      <c r="AC69" s="604"/>
      <c r="AD69" s="604"/>
      <c r="AE69" s="604"/>
      <c r="AF69" s="604"/>
      <c r="AG69" s="604"/>
      <c r="AH69" s="604"/>
      <c r="AI69" s="604"/>
      <c r="AJ69" s="604"/>
      <c r="AK69" s="604"/>
      <c r="AL69" s="604"/>
      <c r="AM69" s="604"/>
      <c r="AN69" s="604"/>
      <c r="AO69" s="604"/>
      <c r="AP69" s="604"/>
      <c r="AQ69" s="604"/>
      <c r="AR69" s="604"/>
      <c r="AS69" s="604"/>
      <c r="AT69" s="604"/>
      <c r="AU69" s="605"/>
    </row>
    <row r="70" spans="1:48" ht="10.9" customHeight="1" x14ac:dyDescent="0.25">
      <c r="B70" s="629"/>
      <c r="C70" s="629"/>
      <c r="D70" s="606"/>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8"/>
    </row>
    <row r="71" spans="1:48" ht="10.9" customHeight="1" x14ac:dyDescent="0.25">
      <c r="B71" s="629" t="str">
        <f t="shared" ref="B71" si="8">IF(D71=0,"",B69+1)</f>
        <v/>
      </c>
      <c r="C71" s="629"/>
      <c r="D71" s="603"/>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4"/>
      <c r="AC71" s="604"/>
      <c r="AD71" s="604"/>
      <c r="AE71" s="604"/>
      <c r="AF71" s="604"/>
      <c r="AG71" s="604"/>
      <c r="AH71" s="604"/>
      <c r="AI71" s="604"/>
      <c r="AJ71" s="604"/>
      <c r="AK71" s="604"/>
      <c r="AL71" s="604"/>
      <c r="AM71" s="604"/>
      <c r="AN71" s="604"/>
      <c r="AO71" s="604"/>
      <c r="AP71" s="604"/>
      <c r="AQ71" s="604"/>
      <c r="AR71" s="604"/>
      <c r="AS71" s="604"/>
      <c r="AT71" s="604"/>
      <c r="AU71" s="605"/>
    </row>
    <row r="72" spans="1:48" ht="10.9" customHeight="1" x14ac:dyDescent="0.25">
      <c r="B72" s="629"/>
      <c r="C72" s="629"/>
      <c r="D72" s="606"/>
      <c r="E72" s="607"/>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c r="AJ72" s="607"/>
      <c r="AK72" s="607"/>
      <c r="AL72" s="607"/>
      <c r="AM72" s="607"/>
      <c r="AN72" s="607"/>
      <c r="AO72" s="607"/>
      <c r="AP72" s="607"/>
      <c r="AQ72" s="607"/>
      <c r="AR72" s="607"/>
      <c r="AS72" s="607"/>
      <c r="AT72" s="607"/>
      <c r="AU72" s="608"/>
    </row>
    <row r="73" spans="1:48" ht="10.9" customHeight="1" x14ac:dyDescent="0.25">
      <c r="B73" s="629" t="str">
        <f t="shared" ref="B73" si="9">IF(D73=0,"",B71+1)</f>
        <v/>
      </c>
      <c r="C73" s="629"/>
      <c r="D73" s="603"/>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4"/>
      <c r="AC73" s="604"/>
      <c r="AD73" s="604"/>
      <c r="AE73" s="604"/>
      <c r="AF73" s="604"/>
      <c r="AG73" s="604"/>
      <c r="AH73" s="604"/>
      <c r="AI73" s="604"/>
      <c r="AJ73" s="604"/>
      <c r="AK73" s="604"/>
      <c r="AL73" s="604"/>
      <c r="AM73" s="604"/>
      <c r="AN73" s="604"/>
      <c r="AO73" s="604"/>
      <c r="AP73" s="604"/>
      <c r="AQ73" s="604"/>
      <c r="AR73" s="604"/>
      <c r="AS73" s="604"/>
      <c r="AT73" s="604"/>
      <c r="AU73" s="605"/>
    </row>
    <row r="74" spans="1:48" ht="10.9" customHeight="1" x14ac:dyDescent="0.25">
      <c r="B74" s="629"/>
      <c r="C74" s="629"/>
      <c r="D74" s="606"/>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c r="AJ74" s="607"/>
      <c r="AK74" s="607"/>
      <c r="AL74" s="607"/>
      <c r="AM74" s="607"/>
      <c r="AN74" s="607"/>
      <c r="AO74" s="607"/>
      <c r="AP74" s="607"/>
      <c r="AQ74" s="607"/>
      <c r="AR74" s="607"/>
      <c r="AS74" s="607"/>
      <c r="AT74" s="607"/>
      <c r="AU74" s="608"/>
    </row>
    <row r="75" spans="1:48" ht="10.9" customHeight="1" x14ac:dyDescent="0.25">
      <c r="B75" s="629" t="str">
        <f t="shared" ref="B75" si="10">IF(D75=0,"",B73+1)</f>
        <v/>
      </c>
      <c r="C75" s="629"/>
      <c r="D75" s="657"/>
      <c r="E75" s="658"/>
      <c r="F75" s="658"/>
      <c r="G75" s="658"/>
      <c r="H75" s="658"/>
      <c r="I75" s="658"/>
      <c r="J75" s="658"/>
      <c r="K75" s="658"/>
      <c r="L75" s="658"/>
      <c r="M75" s="658"/>
      <c r="N75" s="658"/>
      <c r="O75" s="658"/>
      <c r="P75" s="658"/>
      <c r="Q75" s="658"/>
      <c r="R75" s="658"/>
      <c r="S75" s="658"/>
      <c r="T75" s="658"/>
      <c r="U75" s="658"/>
      <c r="V75" s="658"/>
      <c r="W75" s="658"/>
      <c r="X75" s="658"/>
      <c r="Y75" s="658"/>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9"/>
    </row>
    <row r="76" spans="1:48" ht="10.9" customHeight="1" x14ac:dyDescent="0.25">
      <c r="B76" s="629"/>
      <c r="C76" s="629"/>
      <c r="D76" s="660"/>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2"/>
    </row>
    <row r="77" spans="1:48" ht="10.9" customHeight="1" x14ac:dyDescent="0.25">
      <c r="D77" s="657"/>
      <c r="E77" s="658"/>
      <c r="F77" s="658"/>
      <c r="G77" s="658"/>
      <c r="H77" s="658"/>
      <c r="I77" s="658"/>
      <c r="J77" s="658"/>
      <c r="K77" s="658"/>
      <c r="L77" s="658"/>
      <c r="M77" s="658"/>
      <c r="N77" s="658"/>
      <c r="O77" s="658"/>
      <c r="P77" s="658"/>
      <c r="Q77" s="658"/>
      <c r="R77" s="658"/>
      <c r="S77" s="658"/>
      <c r="T77" s="658"/>
      <c r="U77" s="658"/>
      <c r="V77" s="658"/>
      <c r="W77" s="658"/>
      <c r="X77" s="658"/>
      <c r="Y77" s="658"/>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9"/>
    </row>
    <row r="78" spans="1:48" ht="10.9" customHeight="1" x14ac:dyDescent="0.25">
      <c r="D78" s="660"/>
      <c r="E78" s="661"/>
      <c r="F78" s="661"/>
      <c r="G78" s="661"/>
      <c r="H78" s="661"/>
      <c r="I78" s="661"/>
      <c r="J78" s="661"/>
      <c r="K78" s="661"/>
      <c r="L78" s="661"/>
      <c r="M78" s="661"/>
      <c r="N78" s="661"/>
      <c r="O78" s="661"/>
      <c r="P78" s="661"/>
      <c r="Q78" s="661"/>
      <c r="R78" s="661"/>
      <c r="S78" s="661"/>
      <c r="T78" s="661"/>
      <c r="U78" s="661"/>
      <c r="V78" s="661"/>
      <c r="W78" s="661"/>
      <c r="X78" s="661"/>
      <c r="Y78" s="661"/>
      <c r="Z78" s="661"/>
      <c r="AA78" s="661"/>
      <c r="AB78" s="661"/>
      <c r="AC78" s="661"/>
      <c r="AD78" s="661"/>
      <c r="AE78" s="661"/>
      <c r="AF78" s="661"/>
      <c r="AG78" s="661"/>
      <c r="AH78" s="661"/>
      <c r="AI78" s="661"/>
      <c r="AJ78" s="661"/>
      <c r="AK78" s="661"/>
      <c r="AL78" s="661"/>
      <c r="AM78" s="661"/>
      <c r="AN78" s="661"/>
      <c r="AO78" s="661"/>
      <c r="AP78" s="661"/>
      <c r="AQ78" s="661"/>
      <c r="AR78" s="661"/>
      <c r="AS78" s="661"/>
      <c r="AT78" s="661"/>
      <c r="AU78" s="662"/>
    </row>
    <row r="80" spans="1:48" ht="12" customHeight="1" x14ac:dyDescent="0.25">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row>
    <row r="81" spans="1:56" ht="12" customHeight="1" x14ac:dyDescent="0.25">
      <c r="A81" s="429" t="s">
        <v>201</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row>
    <row r="82" spans="1:56" ht="12" customHeight="1" thickBot="1" x14ac:dyDescent="0.3">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row>
    <row r="83" spans="1:56" ht="12" customHeight="1" thickTop="1" x14ac:dyDescent="0.25">
      <c r="A83" s="400"/>
      <c r="B83" s="400"/>
      <c r="C83" s="400"/>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609" t="s">
        <v>240</v>
      </c>
      <c r="AO83" s="610"/>
      <c r="AP83" s="610"/>
      <c r="AQ83" s="610"/>
      <c r="AR83" s="610"/>
      <c r="AS83" s="610"/>
      <c r="AT83" s="610"/>
      <c r="AU83" s="610"/>
      <c r="AV83" s="611"/>
    </row>
    <row r="84" spans="1:56" ht="12" customHeight="1" x14ac:dyDescent="0.25">
      <c r="A84" s="400"/>
      <c r="B84" s="400"/>
      <c r="C84" s="400"/>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612"/>
      <c r="AO84" s="453"/>
      <c r="AP84" s="453"/>
      <c r="AQ84" s="453"/>
      <c r="AR84" s="453"/>
      <c r="AS84" s="453"/>
      <c r="AT84" s="453"/>
      <c r="AU84" s="453"/>
      <c r="AV84" s="613"/>
    </row>
    <row r="85" spans="1:56" ht="12" customHeight="1" thickBot="1" x14ac:dyDescent="0.3">
      <c r="A85" s="400"/>
      <c r="B85" s="400"/>
      <c r="C85" s="400"/>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614"/>
      <c r="AO85" s="615"/>
      <c r="AP85" s="615"/>
      <c r="AQ85" s="615"/>
      <c r="AR85" s="615"/>
      <c r="AS85" s="615"/>
      <c r="AT85" s="615"/>
      <c r="AU85" s="615"/>
      <c r="AV85" s="616"/>
    </row>
    <row r="86" spans="1:56" ht="12" customHeight="1" thickTop="1" x14ac:dyDescent="0.25">
      <c r="D86" s="401" t="s">
        <v>203</v>
      </c>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115"/>
      <c r="AX86" s="115"/>
      <c r="AY86" s="115"/>
      <c r="AZ86" s="115"/>
      <c r="BA86" s="115"/>
      <c r="BB86" s="115"/>
      <c r="BC86" s="115"/>
      <c r="BD86" s="115"/>
    </row>
    <row r="87" spans="1:56" ht="12" customHeight="1" x14ac:dyDescent="0.25">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115"/>
      <c r="AX87" s="115"/>
      <c r="AY87" s="115"/>
      <c r="AZ87" s="115"/>
      <c r="BA87" s="115"/>
      <c r="BB87" s="115"/>
      <c r="BC87" s="115"/>
      <c r="BD87" s="115"/>
    </row>
    <row r="88" spans="1:56" ht="10.9" customHeight="1" x14ac:dyDescent="0.25">
      <c r="B88" s="629" t="str">
        <f>IF(D88=0,"",1)</f>
        <v/>
      </c>
      <c r="C88" s="630"/>
      <c r="D88" s="603"/>
      <c r="E88" s="604"/>
      <c r="F88" s="604"/>
      <c r="G88" s="604"/>
      <c r="H88" s="604"/>
      <c r="I88" s="604"/>
      <c r="J88" s="604"/>
      <c r="K88" s="604"/>
      <c r="L88" s="604"/>
      <c r="M88" s="604"/>
      <c r="N88" s="604"/>
      <c r="O88" s="604"/>
      <c r="P88" s="604"/>
      <c r="Q88" s="604"/>
      <c r="R88" s="604"/>
      <c r="S88" s="604"/>
      <c r="T88" s="604"/>
      <c r="U88" s="604"/>
      <c r="V88" s="604"/>
      <c r="W88" s="604"/>
      <c r="X88" s="604"/>
      <c r="Y88" s="604"/>
      <c r="Z88" s="604"/>
      <c r="AA88" s="604"/>
      <c r="AB88" s="604"/>
      <c r="AC88" s="604"/>
      <c r="AD88" s="604"/>
      <c r="AE88" s="604"/>
      <c r="AF88" s="604"/>
      <c r="AG88" s="604"/>
      <c r="AH88" s="604"/>
      <c r="AI88" s="604"/>
      <c r="AJ88" s="604"/>
      <c r="AK88" s="604"/>
      <c r="AL88" s="604"/>
      <c r="AM88" s="604"/>
      <c r="AN88" s="604"/>
      <c r="AO88" s="604"/>
      <c r="AP88" s="604"/>
      <c r="AQ88" s="604"/>
      <c r="AR88" s="604"/>
      <c r="AS88" s="604"/>
      <c r="AT88" s="604"/>
      <c r="AU88" s="605"/>
    </row>
    <row r="89" spans="1:56" ht="10.9" customHeight="1" x14ac:dyDescent="0.25">
      <c r="B89" s="629"/>
      <c r="C89" s="630"/>
      <c r="D89" s="606"/>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c r="AI89" s="607"/>
      <c r="AJ89" s="607"/>
      <c r="AK89" s="607"/>
      <c r="AL89" s="607"/>
      <c r="AM89" s="607"/>
      <c r="AN89" s="607"/>
      <c r="AO89" s="607"/>
      <c r="AP89" s="607"/>
      <c r="AQ89" s="607"/>
      <c r="AR89" s="607"/>
      <c r="AS89" s="607"/>
      <c r="AT89" s="607"/>
      <c r="AU89" s="608"/>
    </row>
    <row r="90" spans="1:56" ht="10.9" customHeight="1" x14ac:dyDescent="0.25">
      <c r="B90" s="629" t="str">
        <f>IF(D90=0,"",B88+1)</f>
        <v/>
      </c>
      <c r="C90" s="630"/>
      <c r="D90" s="603"/>
      <c r="E90" s="604"/>
      <c r="F90" s="604"/>
      <c r="G90" s="604"/>
      <c r="H90" s="604"/>
      <c r="I90" s="604"/>
      <c r="J90" s="604"/>
      <c r="K90" s="604"/>
      <c r="L90" s="604"/>
      <c r="M90" s="604"/>
      <c r="N90" s="604"/>
      <c r="O90" s="604"/>
      <c r="P90" s="604"/>
      <c r="Q90" s="604"/>
      <c r="R90" s="604"/>
      <c r="S90" s="604"/>
      <c r="T90" s="604"/>
      <c r="U90" s="604"/>
      <c r="V90" s="604"/>
      <c r="W90" s="604"/>
      <c r="X90" s="604"/>
      <c r="Y90" s="604"/>
      <c r="Z90" s="604"/>
      <c r="AA90" s="604"/>
      <c r="AB90" s="604"/>
      <c r="AC90" s="604"/>
      <c r="AD90" s="604"/>
      <c r="AE90" s="604"/>
      <c r="AF90" s="604"/>
      <c r="AG90" s="604"/>
      <c r="AH90" s="604"/>
      <c r="AI90" s="604"/>
      <c r="AJ90" s="604"/>
      <c r="AK90" s="604"/>
      <c r="AL90" s="604"/>
      <c r="AM90" s="604"/>
      <c r="AN90" s="604"/>
      <c r="AO90" s="604"/>
      <c r="AP90" s="604"/>
      <c r="AQ90" s="604"/>
      <c r="AR90" s="604"/>
      <c r="AS90" s="604"/>
      <c r="AT90" s="604"/>
      <c r="AU90" s="605"/>
    </row>
    <row r="91" spans="1:56" ht="10.9" customHeight="1" x14ac:dyDescent="0.25">
      <c r="B91" s="629"/>
      <c r="C91" s="630"/>
      <c r="D91" s="606"/>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c r="AH91" s="607"/>
      <c r="AI91" s="607"/>
      <c r="AJ91" s="607"/>
      <c r="AK91" s="607"/>
      <c r="AL91" s="607"/>
      <c r="AM91" s="607"/>
      <c r="AN91" s="607"/>
      <c r="AO91" s="607"/>
      <c r="AP91" s="607"/>
      <c r="AQ91" s="607"/>
      <c r="AR91" s="607"/>
      <c r="AS91" s="607"/>
      <c r="AT91" s="607"/>
      <c r="AU91" s="608"/>
    </row>
    <row r="92" spans="1:56" ht="10.9" customHeight="1" x14ac:dyDescent="0.25">
      <c r="B92" s="629" t="str">
        <f t="shared" ref="B92" si="11">IF(D92=0,"",B90+1)</f>
        <v/>
      </c>
      <c r="C92" s="630"/>
      <c r="D92" s="603"/>
      <c r="E92" s="604"/>
      <c r="F92" s="604"/>
      <c r="G92" s="604"/>
      <c r="H92" s="604"/>
      <c r="I92" s="604"/>
      <c r="J92" s="604"/>
      <c r="K92" s="604"/>
      <c r="L92" s="604"/>
      <c r="M92" s="604"/>
      <c r="N92" s="604"/>
      <c r="O92" s="604"/>
      <c r="P92" s="604"/>
      <c r="Q92" s="604"/>
      <c r="R92" s="604"/>
      <c r="S92" s="604"/>
      <c r="T92" s="604"/>
      <c r="U92" s="604"/>
      <c r="V92" s="604"/>
      <c r="W92" s="604"/>
      <c r="X92" s="604"/>
      <c r="Y92" s="604"/>
      <c r="Z92" s="604"/>
      <c r="AA92" s="604"/>
      <c r="AB92" s="604"/>
      <c r="AC92" s="604"/>
      <c r="AD92" s="604"/>
      <c r="AE92" s="604"/>
      <c r="AF92" s="604"/>
      <c r="AG92" s="604"/>
      <c r="AH92" s="604"/>
      <c r="AI92" s="604"/>
      <c r="AJ92" s="604"/>
      <c r="AK92" s="604"/>
      <c r="AL92" s="604"/>
      <c r="AM92" s="604"/>
      <c r="AN92" s="604"/>
      <c r="AO92" s="604"/>
      <c r="AP92" s="604"/>
      <c r="AQ92" s="604"/>
      <c r="AR92" s="604"/>
      <c r="AS92" s="604"/>
      <c r="AT92" s="604"/>
      <c r="AU92" s="605"/>
    </row>
    <row r="93" spans="1:56" ht="10.9" customHeight="1" x14ac:dyDescent="0.25">
      <c r="B93" s="629"/>
      <c r="C93" s="630"/>
      <c r="D93" s="606"/>
      <c r="E93" s="607"/>
      <c r="F93" s="607"/>
      <c r="G93" s="607"/>
      <c r="H93" s="607"/>
      <c r="I93" s="607"/>
      <c r="J93" s="607"/>
      <c r="K93" s="607"/>
      <c r="L93" s="607"/>
      <c r="M93" s="607"/>
      <c r="N93" s="607"/>
      <c r="O93" s="607"/>
      <c r="P93" s="607"/>
      <c r="Q93" s="607"/>
      <c r="R93" s="607"/>
      <c r="S93" s="607"/>
      <c r="T93" s="607"/>
      <c r="U93" s="607"/>
      <c r="V93" s="607"/>
      <c r="W93" s="607"/>
      <c r="X93" s="607"/>
      <c r="Y93" s="607"/>
      <c r="Z93" s="607"/>
      <c r="AA93" s="607"/>
      <c r="AB93" s="607"/>
      <c r="AC93" s="607"/>
      <c r="AD93" s="607"/>
      <c r="AE93" s="607"/>
      <c r="AF93" s="607"/>
      <c r="AG93" s="607"/>
      <c r="AH93" s="607"/>
      <c r="AI93" s="607"/>
      <c r="AJ93" s="607"/>
      <c r="AK93" s="607"/>
      <c r="AL93" s="607"/>
      <c r="AM93" s="607"/>
      <c r="AN93" s="607"/>
      <c r="AO93" s="607"/>
      <c r="AP93" s="607"/>
      <c r="AQ93" s="607"/>
      <c r="AR93" s="607"/>
      <c r="AS93" s="607"/>
      <c r="AT93" s="607"/>
      <c r="AU93" s="608"/>
    </row>
    <row r="94" spans="1:56" ht="10.9" customHeight="1" x14ac:dyDescent="0.25">
      <c r="B94" s="629" t="str">
        <f>IF(D94=0,"",B92+1)</f>
        <v/>
      </c>
      <c r="C94" s="630"/>
      <c r="D94" s="603"/>
      <c r="E94" s="604"/>
      <c r="F94" s="604"/>
      <c r="G94" s="604"/>
      <c r="H94" s="604"/>
      <c r="I94" s="604"/>
      <c r="J94" s="604"/>
      <c r="K94" s="604"/>
      <c r="L94" s="604"/>
      <c r="M94" s="604"/>
      <c r="N94" s="604"/>
      <c r="O94" s="604"/>
      <c r="P94" s="604"/>
      <c r="Q94" s="604"/>
      <c r="R94" s="604"/>
      <c r="S94" s="604"/>
      <c r="T94" s="604"/>
      <c r="U94" s="604"/>
      <c r="V94" s="604"/>
      <c r="W94" s="604"/>
      <c r="X94" s="604"/>
      <c r="Y94" s="604"/>
      <c r="Z94" s="604"/>
      <c r="AA94" s="604"/>
      <c r="AB94" s="604"/>
      <c r="AC94" s="604"/>
      <c r="AD94" s="604"/>
      <c r="AE94" s="604"/>
      <c r="AF94" s="604"/>
      <c r="AG94" s="604"/>
      <c r="AH94" s="604"/>
      <c r="AI94" s="604"/>
      <c r="AJ94" s="604"/>
      <c r="AK94" s="604"/>
      <c r="AL94" s="604"/>
      <c r="AM94" s="604"/>
      <c r="AN94" s="604"/>
      <c r="AO94" s="604"/>
      <c r="AP94" s="604"/>
      <c r="AQ94" s="604"/>
      <c r="AR94" s="604"/>
      <c r="AS94" s="604"/>
      <c r="AT94" s="604"/>
      <c r="AU94" s="605"/>
    </row>
    <row r="95" spans="1:56" ht="10.9" customHeight="1" x14ac:dyDescent="0.25">
      <c r="B95" s="629"/>
      <c r="C95" s="630"/>
      <c r="D95" s="606"/>
      <c r="E95" s="607"/>
      <c r="F95" s="607"/>
      <c r="G95" s="607"/>
      <c r="H95" s="607"/>
      <c r="I95" s="607"/>
      <c r="J95" s="607"/>
      <c r="K95" s="607"/>
      <c r="L95" s="607"/>
      <c r="M95" s="607"/>
      <c r="N95" s="607"/>
      <c r="O95" s="607"/>
      <c r="P95" s="607"/>
      <c r="Q95" s="607"/>
      <c r="R95" s="607"/>
      <c r="S95" s="607"/>
      <c r="T95" s="607"/>
      <c r="U95" s="607"/>
      <c r="V95" s="607"/>
      <c r="W95" s="607"/>
      <c r="X95" s="607"/>
      <c r="Y95" s="607"/>
      <c r="Z95" s="607"/>
      <c r="AA95" s="607"/>
      <c r="AB95" s="607"/>
      <c r="AC95" s="607"/>
      <c r="AD95" s="607"/>
      <c r="AE95" s="607"/>
      <c r="AF95" s="607"/>
      <c r="AG95" s="607"/>
      <c r="AH95" s="607"/>
      <c r="AI95" s="607"/>
      <c r="AJ95" s="607"/>
      <c r="AK95" s="607"/>
      <c r="AL95" s="607"/>
      <c r="AM95" s="607"/>
      <c r="AN95" s="607"/>
      <c r="AO95" s="607"/>
      <c r="AP95" s="607"/>
      <c r="AQ95" s="607"/>
      <c r="AR95" s="607"/>
      <c r="AS95" s="607"/>
      <c r="AT95" s="607"/>
      <c r="AU95" s="608"/>
    </row>
    <row r="96" spans="1:56" ht="10.9" customHeight="1" x14ac:dyDescent="0.25">
      <c r="B96" s="629" t="str">
        <f>IF(D96=0,"",B94+1)</f>
        <v/>
      </c>
      <c r="C96" s="630"/>
      <c r="D96" s="603"/>
      <c r="E96" s="604"/>
      <c r="F96" s="604"/>
      <c r="G96" s="604"/>
      <c r="H96" s="604"/>
      <c r="I96" s="604"/>
      <c r="J96" s="604"/>
      <c r="K96" s="604"/>
      <c r="L96" s="604"/>
      <c r="M96" s="604"/>
      <c r="N96" s="604"/>
      <c r="O96" s="604"/>
      <c r="P96" s="604"/>
      <c r="Q96" s="604"/>
      <c r="R96" s="604"/>
      <c r="S96" s="604"/>
      <c r="T96" s="604"/>
      <c r="U96" s="604"/>
      <c r="V96" s="604"/>
      <c r="W96" s="604"/>
      <c r="X96" s="604"/>
      <c r="Y96" s="604"/>
      <c r="Z96" s="604"/>
      <c r="AA96" s="604"/>
      <c r="AB96" s="604"/>
      <c r="AC96" s="604"/>
      <c r="AD96" s="604"/>
      <c r="AE96" s="604"/>
      <c r="AF96" s="604"/>
      <c r="AG96" s="604"/>
      <c r="AH96" s="604"/>
      <c r="AI96" s="604"/>
      <c r="AJ96" s="604"/>
      <c r="AK96" s="604"/>
      <c r="AL96" s="604"/>
      <c r="AM96" s="604"/>
      <c r="AN96" s="604"/>
      <c r="AO96" s="604"/>
      <c r="AP96" s="604"/>
      <c r="AQ96" s="604"/>
      <c r="AR96" s="604"/>
      <c r="AS96" s="604"/>
      <c r="AT96" s="604"/>
      <c r="AU96" s="605"/>
    </row>
    <row r="97" spans="2:56" ht="10.9" customHeight="1" x14ac:dyDescent="0.25">
      <c r="B97" s="629"/>
      <c r="C97" s="630"/>
      <c r="D97" s="606"/>
      <c r="E97" s="607"/>
      <c r="F97" s="607"/>
      <c r="G97" s="607"/>
      <c r="H97" s="607"/>
      <c r="I97" s="607"/>
      <c r="J97" s="607"/>
      <c r="K97" s="607"/>
      <c r="L97" s="607"/>
      <c r="M97" s="607"/>
      <c r="N97" s="607"/>
      <c r="O97" s="607"/>
      <c r="P97" s="607"/>
      <c r="Q97" s="607"/>
      <c r="R97" s="607"/>
      <c r="S97" s="607"/>
      <c r="T97" s="607"/>
      <c r="U97" s="607"/>
      <c r="V97" s="607"/>
      <c r="W97" s="607"/>
      <c r="X97" s="607"/>
      <c r="Y97" s="607"/>
      <c r="Z97" s="607"/>
      <c r="AA97" s="607"/>
      <c r="AB97" s="607"/>
      <c r="AC97" s="607"/>
      <c r="AD97" s="607"/>
      <c r="AE97" s="607"/>
      <c r="AF97" s="607"/>
      <c r="AG97" s="607"/>
      <c r="AH97" s="607"/>
      <c r="AI97" s="607"/>
      <c r="AJ97" s="607"/>
      <c r="AK97" s="607"/>
      <c r="AL97" s="607"/>
      <c r="AM97" s="607"/>
      <c r="AN97" s="607"/>
      <c r="AO97" s="607"/>
      <c r="AP97" s="607"/>
      <c r="AQ97" s="607"/>
      <c r="AR97" s="607"/>
      <c r="AS97" s="607"/>
      <c r="AT97" s="607"/>
      <c r="AU97" s="608"/>
    </row>
    <row r="98" spans="2:56" ht="10.9" customHeight="1" x14ac:dyDescent="0.25">
      <c r="B98" s="629" t="str">
        <f t="shared" ref="B98" si="12">IF(D98=0,"",B96+1)</f>
        <v/>
      </c>
      <c r="C98" s="630"/>
      <c r="D98" s="603"/>
      <c r="E98" s="604"/>
      <c r="F98" s="604"/>
      <c r="G98" s="604"/>
      <c r="H98" s="604"/>
      <c r="I98" s="604"/>
      <c r="J98" s="604"/>
      <c r="K98" s="604"/>
      <c r="L98" s="604"/>
      <c r="M98" s="604"/>
      <c r="N98" s="604"/>
      <c r="O98" s="604"/>
      <c r="P98" s="604"/>
      <c r="Q98" s="604"/>
      <c r="R98" s="604"/>
      <c r="S98" s="604"/>
      <c r="T98" s="604"/>
      <c r="U98" s="604"/>
      <c r="V98" s="604"/>
      <c r="W98" s="604"/>
      <c r="X98" s="604"/>
      <c r="Y98" s="604"/>
      <c r="Z98" s="604"/>
      <c r="AA98" s="604"/>
      <c r="AB98" s="604"/>
      <c r="AC98" s="604"/>
      <c r="AD98" s="604"/>
      <c r="AE98" s="604"/>
      <c r="AF98" s="604"/>
      <c r="AG98" s="604"/>
      <c r="AH98" s="604"/>
      <c r="AI98" s="604"/>
      <c r="AJ98" s="604"/>
      <c r="AK98" s="604"/>
      <c r="AL98" s="604"/>
      <c r="AM98" s="604"/>
      <c r="AN98" s="604"/>
      <c r="AO98" s="604"/>
      <c r="AP98" s="604"/>
      <c r="AQ98" s="604"/>
      <c r="AR98" s="604"/>
      <c r="AS98" s="604"/>
      <c r="AT98" s="604"/>
      <c r="AU98" s="605"/>
    </row>
    <row r="99" spans="2:56" ht="10.9" customHeight="1" x14ac:dyDescent="0.25">
      <c r="B99" s="629"/>
      <c r="C99" s="630"/>
      <c r="D99" s="606"/>
      <c r="E99" s="607"/>
      <c r="F99" s="607"/>
      <c r="G99" s="607"/>
      <c r="H99" s="607"/>
      <c r="I99" s="607"/>
      <c r="J99" s="607"/>
      <c r="K99" s="607"/>
      <c r="L99" s="607"/>
      <c r="M99" s="607"/>
      <c r="N99" s="607"/>
      <c r="O99" s="607"/>
      <c r="P99" s="607"/>
      <c r="Q99" s="607"/>
      <c r="R99" s="607"/>
      <c r="S99" s="607"/>
      <c r="T99" s="607"/>
      <c r="U99" s="607"/>
      <c r="V99" s="607"/>
      <c r="W99" s="607"/>
      <c r="X99" s="607"/>
      <c r="Y99" s="607"/>
      <c r="Z99" s="607"/>
      <c r="AA99" s="607"/>
      <c r="AB99" s="607"/>
      <c r="AC99" s="607"/>
      <c r="AD99" s="607"/>
      <c r="AE99" s="607"/>
      <c r="AF99" s="607"/>
      <c r="AG99" s="607"/>
      <c r="AH99" s="607"/>
      <c r="AI99" s="607"/>
      <c r="AJ99" s="607"/>
      <c r="AK99" s="607"/>
      <c r="AL99" s="607"/>
      <c r="AM99" s="607"/>
      <c r="AN99" s="607"/>
      <c r="AO99" s="607"/>
      <c r="AP99" s="607"/>
      <c r="AQ99" s="607"/>
      <c r="AR99" s="607"/>
      <c r="AS99" s="607"/>
      <c r="AT99" s="607"/>
      <c r="AU99" s="608"/>
    </row>
    <row r="100" spans="2:56" ht="10.9" customHeight="1" x14ac:dyDescent="0.25">
      <c r="B100" s="629" t="str">
        <f t="shared" ref="B100" si="13">IF(D100=0,"",B98+1)</f>
        <v/>
      </c>
      <c r="C100" s="630"/>
      <c r="D100" s="603"/>
      <c r="E100" s="604"/>
      <c r="F100" s="604"/>
      <c r="G100" s="604"/>
      <c r="H100" s="604"/>
      <c r="I100" s="604"/>
      <c r="J100" s="604"/>
      <c r="K100" s="604"/>
      <c r="L100" s="604"/>
      <c r="M100" s="604"/>
      <c r="N100" s="604"/>
      <c r="O100" s="604"/>
      <c r="P100" s="604"/>
      <c r="Q100" s="604"/>
      <c r="R100" s="604"/>
      <c r="S100" s="604"/>
      <c r="T100" s="604"/>
      <c r="U100" s="604"/>
      <c r="V100" s="604"/>
      <c r="W100" s="604"/>
      <c r="X100" s="604"/>
      <c r="Y100" s="604"/>
      <c r="Z100" s="604"/>
      <c r="AA100" s="604"/>
      <c r="AB100" s="604"/>
      <c r="AC100" s="604"/>
      <c r="AD100" s="604"/>
      <c r="AE100" s="604"/>
      <c r="AF100" s="604"/>
      <c r="AG100" s="604"/>
      <c r="AH100" s="604"/>
      <c r="AI100" s="604"/>
      <c r="AJ100" s="604"/>
      <c r="AK100" s="604"/>
      <c r="AL100" s="604"/>
      <c r="AM100" s="604"/>
      <c r="AN100" s="604"/>
      <c r="AO100" s="604"/>
      <c r="AP100" s="604"/>
      <c r="AQ100" s="604"/>
      <c r="AR100" s="604"/>
      <c r="AS100" s="604"/>
      <c r="AT100" s="604"/>
      <c r="AU100" s="605"/>
    </row>
    <row r="101" spans="2:56" ht="10.9" customHeight="1" x14ac:dyDescent="0.25">
      <c r="B101" s="629"/>
      <c r="C101" s="630"/>
      <c r="D101" s="606"/>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c r="AA101" s="607"/>
      <c r="AB101" s="607"/>
      <c r="AC101" s="607"/>
      <c r="AD101" s="607"/>
      <c r="AE101" s="607"/>
      <c r="AF101" s="607"/>
      <c r="AG101" s="607"/>
      <c r="AH101" s="607"/>
      <c r="AI101" s="607"/>
      <c r="AJ101" s="607"/>
      <c r="AK101" s="607"/>
      <c r="AL101" s="607"/>
      <c r="AM101" s="607"/>
      <c r="AN101" s="607"/>
      <c r="AO101" s="607"/>
      <c r="AP101" s="607"/>
      <c r="AQ101" s="607"/>
      <c r="AR101" s="607"/>
      <c r="AS101" s="607"/>
      <c r="AT101" s="607"/>
      <c r="AU101" s="608"/>
    </row>
    <row r="102" spans="2:56" ht="10.9" customHeight="1" x14ac:dyDescent="0.25">
      <c r="B102" s="629" t="str">
        <f t="shared" ref="B102" si="14">IF(D102=0,"",B100+1)</f>
        <v/>
      </c>
      <c r="C102" s="630"/>
      <c r="D102" s="603"/>
      <c r="E102" s="604"/>
      <c r="F102" s="604"/>
      <c r="G102" s="604"/>
      <c r="H102" s="604"/>
      <c r="I102" s="604"/>
      <c r="J102" s="604"/>
      <c r="K102" s="604"/>
      <c r="L102" s="604"/>
      <c r="M102" s="604"/>
      <c r="N102" s="604"/>
      <c r="O102" s="604"/>
      <c r="P102" s="604"/>
      <c r="Q102" s="604"/>
      <c r="R102" s="604"/>
      <c r="S102" s="604"/>
      <c r="T102" s="604"/>
      <c r="U102" s="604"/>
      <c r="V102" s="604"/>
      <c r="W102" s="604"/>
      <c r="X102" s="604"/>
      <c r="Y102" s="604"/>
      <c r="Z102" s="604"/>
      <c r="AA102" s="604"/>
      <c r="AB102" s="604"/>
      <c r="AC102" s="604"/>
      <c r="AD102" s="604"/>
      <c r="AE102" s="604"/>
      <c r="AF102" s="604"/>
      <c r="AG102" s="604"/>
      <c r="AH102" s="604"/>
      <c r="AI102" s="604"/>
      <c r="AJ102" s="604"/>
      <c r="AK102" s="604"/>
      <c r="AL102" s="604"/>
      <c r="AM102" s="604"/>
      <c r="AN102" s="604"/>
      <c r="AO102" s="604"/>
      <c r="AP102" s="604"/>
      <c r="AQ102" s="604"/>
      <c r="AR102" s="604"/>
      <c r="AS102" s="604"/>
      <c r="AT102" s="604"/>
      <c r="AU102" s="605"/>
    </row>
    <row r="103" spans="2:56" ht="10.9" customHeight="1" x14ac:dyDescent="0.25">
      <c r="B103" s="629"/>
      <c r="C103" s="630"/>
      <c r="D103" s="606"/>
      <c r="E103" s="607"/>
      <c r="F103" s="607"/>
      <c r="G103" s="607"/>
      <c r="H103" s="607"/>
      <c r="I103" s="607"/>
      <c r="J103" s="607"/>
      <c r="K103" s="607"/>
      <c r="L103" s="607"/>
      <c r="M103" s="607"/>
      <c r="N103" s="607"/>
      <c r="O103" s="607"/>
      <c r="P103" s="607"/>
      <c r="Q103" s="607"/>
      <c r="R103" s="607"/>
      <c r="S103" s="607"/>
      <c r="T103" s="607"/>
      <c r="U103" s="607"/>
      <c r="V103" s="607"/>
      <c r="W103" s="607"/>
      <c r="X103" s="607"/>
      <c r="Y103" s="607"/>
      <c r="Z103" s="607"/>
      <c r="AA103" s="607"/>
      <c r="AB103" s="607"/>
      <c r="AC103" s="607"/>
      <c r="AD103" s="607"/>
      <c r="AE103" s="607"/>
      <c r="AF103" s="607"/>
      <c r="AG103" s="607"/>
      <c r="AH103" s="607"/>
      <c r="AI103" s="607"/>
      <c r="AJ103" s="607"/>
      <c r="AK103" s="607"/>
      <c r="AL103" s="607"/>
      <c r="AM103" s="607"/>
      <c r="AN103" s="607"/>
      <c r="AO103" s="607"/>
      <c r="AP103" s="607"/>
      <c r="AQ103" s="607"/>
      <c r="AR103" s="607"/>
      <c r="AS103" s="607"/>
      <c r="AT103" s="607"/>
      <c r="AU103" s="608"/>
    </row>
    <row r="104" spans="2:56" ht="12" customHeight="1" x14ac:dyDescent="0.25">
      <c r="B104" s="77"/>
      <c r="C104" s="77"/>
      <c r="D104" s="401" t="s">
        <v>204</v>
      </c>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1"/>
      <c r="AT104" s="401"/>
      <c r="AU104" s="401"/>
      <c r="AV104" s="401"/>
      <c r="AW104" s="115"/>
      <c r="AX104" s="115"/>
      <c r="AY104" s="115"/>
      <c r="AZ104" s="115"/>
      <c r="BA104" s="115"/>
      <c r="BB104" s="115"/>
      <c r="BC104" s="115"/>
      <c r="BD104" s="115"/>
    </row>
    <row r="105" spans="2:56" ht="12" customHeight="1" x14ac:dyDescent="0.25">
      <c r="B105" s="77"/>
      <c r="C105" s="77"/>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1"/>
      <c r="AT105" s="401"/>
      <c r="AU105" s="401"/>
      <c r="AV105" s="401"/>
      <c r="AW105" s="115"/>
      <c r="AX105" s="115"/>
      <c r="AY105" s="115"/>
      <c r="AZ105" s="115"/>
      <c r="BA105" s="115"/>
      <c r="BB105" s="115"/>
      <c r="BC105" s="115"/>
      <c r="BD105" s="115"/>
    </row>
    <row r="106" spans="2:56" ht="10.9" customHeight="1" x14ac:dyDescent="0.25">
      <c r="B106" s="629" t="str">
        <f>IF(D106=0,"",1)</f>
        <v/>
      </c>
      <c r="C106" s="630"/>
      <c r="D106" s="603"/>
      <c r="E106" s="604"/>
      <c r="F106" s="604"/>
      <c r="G106" s="604"/>
      <c r="H106" s="604"/>
      <c r="I106" s="604"/>
      <c r="J106" s="604"/>
      <c r="K106" s="604"/>
      <c r="L106" s="604"/>
      <c r="M106" s="604"/>
      <c r="N106" s="604"/>
      <c r="O106" s="604"/>
      <c r="P106" s="604"/>
      <c r="Q106" s="604"/>
      <c r="R106" s="604"/>
      <c r="S106" s="604"/>
      <c r="T106" s="604"/>
      <c r="U106" s="604"/>
      <c r="V106" s="604"/>
      <c r="W106" s="604"/>
      <c r="X106" s="604"/>
      <c r="Y106" s="604"/>
      <c r="Z106" s="604"/>
      <c r="AA106" s="604"/>
      <c r="AB106" s="604"/>
      <c r="AC106" s="604"/>
      <c r="AD106" s="604"/>
      <c r="AE106" s="604"/>
      <c r="AF106" s="604"/>
      <c r="AG106" s="604"/>
      <c r="AH106" s="604"/>
      <c r="AI106" s="604"/>
      <c r="AJ106" s="604"/>
      <c r="AK106" s="604"/>
      <c r="AL106" s="604"/>
      <c r="AM106" s="604"/>
      <c r="AN106" s="604"/>
      <c r="AO106" s="604"/>
      <c r="AP106" s="604"/>
      <c r="AQ106" s="604"/>
      <c r="AR106" s="604"/>
      <c r="AS106" s="604"/>
      <c r="AT106" s="604"/>
      <c r="AU106" s="605"/>
    </row>
    <row r="107" spans="2:56" ht="10.9" customHeight="1" x14ac:dyDescent="0.25">
      <c r="B107" s="629"/>
      <c r="C107" s="630"/>
      <c r="D107" s="606"/>
      <c r="E107" s="607"/>
      <c r="F107" s="607"/>
      <c r="G107" s="607"/>
      <c r="H107" s="607"/>
      <c r="I107" s="607"/>
      <c r="J107" s="607"/>
      <c r="K107" s="607"/>
      <c r="L107" s="607"/>
      <c r="M107" s="607"/>
      <c r="N107" s="607"/>
      <c r="O107" s="607"/>
      <c r="P107" s="607"/>
      <c r="Q107" s="607"/>
      <c r="R107" s="607"/>
      <c r="S107" s="607"/>
      <c r="T107" s="607"/>
      <c r="U107" s="607"/>
      <c r="V107" s="607"/>
      <c r="W107" s="607"/>
      <c r="X107" s="607"/>
      <c r="Y107" s="607"/>
      <c r="Z107" s="607"/>
      <c r="AA107" s="607"/>
      <c r="AB107" s="607"/>
      <c r="AC107" s="607"/>
      <c r="AD107" s="607"/>
      <c r="AE107" s="607"/>
      <c r="AF107" s="607"/>
      <c r="AG107" s="607"/>
      <c r="AH107" s="607"/>
      <c r="AI107" s="607"/>
      <c r="AJ107" s="607"/>
      <c r="AK107" s="607"/>
      <c r="AL107" s="607"/>
      <c r="AM107" s="607"/>
      <c r="AN107" s="607"/>
      <c r="AO107" s="607"/>
      <c r="AP107" s="607"/>
      <c r="AQ107" s="607"/>
      <c r="AR107" s="607"/>
      <c r="AS107" s="607"/>
      <c r="AT107" s="607"/>
      <c r="AU107" s="608"/>
    </row>
    <row r="108" spans="2:56" ht="10.9" customHeight="1" x14ac:dyDescent="0.25">
      <c r="B108" s="629" t="str">
        <f>IF(D108=0,"",B106+1)</f>
        <v/>
      </c>
      <c r="C108" s="630"/>
      <c r="D108" s="603"/>
      <c r="E108" s="604"/>
      <c r="F108" s="604"/>
      <c r="G108" s="604"/>
      <c r="H108" s="604"/>
      <c r="I108" s="604"/>
      <c r="J108" s="604"/>
      <c r="K108" s="604"/>
      <c r="L108" s="604"/>
      <c r="M108" s="604"/>
      <c r="N108" s="604"/>
      <c r="O108" s="604"/>
      <c r="P108" s="604"/>
      <c r="Q108" s="604"/>
      <c r="R108" s="604"/>
      <c r="S108" s="604"/>
      <c r="T108" s="604"/>
      <c r="U108" s="604"/>
      <c r="V108" s="604"/>
      <c r="W108" s="604"/>
      <c r="X108" s="604"/>
      <c r="Y108" s="604"/>
      <c r="Z108" s="604"/>
      <c r="AA108" s="604"/>
      <c r="AB108" s="604"/>
      <c r="AC108" s="604"/>
      <c r="AD108" s="604"/>
      <c r="AE108" s="604"/>
      <c r="AF108" s="604"/>
      <c r="AG108" s="604"/>
      <c r="AH108" s="604"/>
      <c r="AI108" s="604"/>
      <c r="AJ108" s="604"/>
      <c r="AK108" s="604"/>
      <c r="AL108" s="604"/>
      <c r="AM108" s="604"/>
      <c r="AN108" s="604"/>
      <c r="AO108" s="604"/>
      <c r="AP108" s="604"/>
      <c r="AQ108" s="604"/>
      <c r="AR108" s="604"/>
      <c r="AS108" s="604"/>
      <c r="AT108" s="604"/>
      <c r="AU108" s="605"/>
    </row>
    <row r="109" spans="2:56" ht="10.9" customHeight="1" x14ac:dyDescent="0.25">
      <c r="B109" s="629"/>
      <c r="C109" s="630"/>
      <c r="D109" s="606"/>
      <c r="E109" s="607"/>
      <c r="F109" s="607"/>
      <c r="G109" s="607"/>
      <c r="H109" s="607"/>
      <c r="I109" s="607"/>
      <c r="J109" s="607"/>
      <c r="K109" s="607"/>
      <c r="L109" s="607"/>
      <c r="M109" s="607"/>
      <c r="N109" s="607"/>
      <c r="O109" s="607"/>
      <c r="P109" s="607"/>
      <c r="Q109" s="607"/>
      <c r="R109" s="607"/>
      <c r="S109" s="607"/>
      <c r="T109" s="607"/>
      <c r="U109" s="607"/>
      <c r="V109" s="607"/>
      <c r="W109" s="607"/>
      <c r="X109" s="607"/>
      <c r="Y109" s="607"/>
      <c r="Z109" s="607"/>
      <c r="AA109" s="607"/>
      <c r="AB109" s="607"/>
      <c r="AC109" s="607"/>
      <c r="AD109" s="607"/>
      <c r="AE109" s="607"/>
      <c r="AF109" s="607"/>
      <c r="AG109" s="607"/>
      <c r="AH109" s="607"/>
      <c r="AI109" s="607"/>
      <c r="AJ109" s="607"/>
      <c r="AK109" s="607"/>
      <c r="AL109" s="607"/>
      <c r="AM109" s="607"/>
      <c r="AN109" s="607"/>
      <c r="AO109" s="607"/>
      <c r="AP109" s="607"/>
      <c r="AQ109" s="607"/>
      <c r="AR109" s="607"/>
      <c r="AS109" s="607"/>
      <c r="AT109" s="607"/>
      <c r="AU109" s="608"/>
    </row>
    <row r="110" spans="2:56" ht="10.9" customHeight="1" x14ac:dyDescent="0.25">
      <c r="B110" s="629" t="str">
        <f t="shared" ref="B110" si="15">IF(D110=0,"",B108+1)</f>
        <v/>
      </c>
      <c r="C110" s="630"/>
      <c r="D110" s="603"/>
      <c r="E110" s="604"/>
      <c r="F110" s="604"/>
      <c r="G110" s="604"/>
      <c r="H110" s="604"/>
      <c r="I110" s="604"/>
      <c r="J110" s="604"/>
      <c r="K110" s="604"/>
      <c r="L110" s="604"/>
      <c r="M110" s="604"/>
      <c r="N110" s="604"/>
      <c r="O110" s="604"/>
      <c r="P110" s="604"/>
      <c r="Q110" s="604"/>
      <c r="R110" s="604"/>
      <c r="S110" s="604"/>
      <c r="T110" s="604"/>
      <c r="U110" s="604"/>
      <c r="V110" s="604"/>
      <c r="W110" s="604"/>
      <c r="X110" s="604"/>
      <c r="Y110" s="604"/>
      <c r="Z110" s="604"/>
      <c r="AA110" s="604"/>
      <c r="AB110" s="604"/>
      <c r="AC110" s="604"/>
      <c r="AD110" s="604"/>
      <c r="AE110" s="604"/>
      <c r="AF110" s="604"/>
      <c r="AG110" s="604"/>
      <c r="AH110" s="604"/>
      <c r="AI110" s="604"/>
      <c r="AJ110" s="604"/>
      <c r="AK110" s="604"/>
      <c r="AL110" s="604"/>
      <c r="AM110" s="604"/>
      <c r="AN110" s="604"/>
      <c r="AO110" s="604"/>
      <c r="AP110" s="604"/>
      <c r="AQ110" s="604"/>
      <c r="AR110" s="604"/>
      <c r="AS110" s="604"/>
      <c r="AT110" s="604"/>
      <c r="AU110" s="605"/>
    </row>
    <row r="111" spans="2:56" ht="10.9" customHeight="1" x14ac:dyDescent="0.25">
      <c r="B111" s="629"/>
      <c r="C111" s="630"/>
      <c r="D111" s="606"/>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7"/>
      <c r="AM111" s="607"/>
      <c r="AN111" s="607"/>
      <c r="AO111" s="607"/>
      <c r="AP111" s="607"/>
      <c r="AQ111" s="607"/>
      <c r="AR111" s="607"/>
      <c r="AS111" s="607"/>
      <c r="AT111" s="607"/>
      <c r="AU111" s="608"/>
    </row>
    <row r="112" spans="2:56" ht="10.9" customHeight="1" x14ac:dyDescent="0.25">
      <c r="B112" s="629" t="str">
        <f t="shared" ref="B112" si="16">IF(D112=0,"",B110+1)</f>
        <v/>
      </c>
      <c r="C112" s="630"/>
      <c r="D112" s="603"/>
      <c r="E112" s="604"/>
      <c r="F112" s="604"/>
      <c r="G112" s="604"/>
      <c r="H112" s="604"/>
      <c r="I112" s="604"/>
      <c r="J112" s="604"/>
      <c r="K112" s="604"/>
      <c r="L112" s="604"/>
      <c r="M112" s="604"/>
      <c r="N112" s="604"/>
      <c r="O112" s="604"/>
      <c r="P112" s="604"/>
      <c r="Q112" s="604"/>
      <c r="R112" s="604"/>
      <c r="S112" s="604"/>
      <c r="T112" s="604"/>
      <c r="U112" s="604"/>
      <c r="V112" s="604"/>
      <c r="W112" s="604"/>
      <c r="X112" s="604"/>
      <c r="Y112" s="604"/>
      <c r="Z112" s="604"/>
      <c r="AA112" s="604"/>
      <c r="AB112" s="604"/>
      <c r="AC112" s="604"/>
      <c r="AD112" s="604"/>
      <c r="AE112" s="604"/>
      <c r="AF112" s="604"/>
      <c r="AG112" s="604"/>
      <c r="AH112" s="604"/>
      <c r="AI112" s="604"/>
      <c r="AJ112" s="604"/>
      <c r="AK112" s="604"/>
      <c r="AL112" s="604"/>
      <c r="AM112" s="604"/>
      <c r="AN112" s="604"/>
      <c r="AO112" s="604"/>
      <c r="AP112" s="604"/>
      <c r="AQ112" s="604"/>
      <c r="AR112" s="604"/>
      <c r="AS112" s="604"/>
      <c r="AT112" s="604"/>
      <c r="AU112" s="605"/>
    </row>
    <row r="113" spans="1:48" ht="10.9" customHeight="1" x14ac:dyDescent="0.25">
      <c r="B113" s="629"/>
      <c r="C113" s="630"/>
      <c r="D113" s="606"/>
      <c r="E113" s="607"/>
      <c r="F113" s="607"/>
      <c r="G113" s="607"/>
      <c r="H113" s="607"/>
      <c r="I113" s="607"/>
      <c r="J113" s="607"/>
      <c r="K113" s="607"/>
      <c r="L113" s="607"/>
      <c r="M113" s="607"/>
      <c r="N113" s="607"/>
      <c r="O113" s="607"/>
      <c r="P113" s="607"/>
      <c r="Q113" s="607"/>
      <c r="R113" s="607"/>
      <c r="S113" s="607"/>
      <c r="T113" s="607"/>
      <c r="U113" s="607"/>
      <c r="V113" s="607"/>
      <c r="W113" s="607"/>
      <c r="X113" s="607"/>
      <c r="Y113" s="607"/>
      <c r="Z113" s="607"/>
      <c r="AA113" s="607"/>
      <c r="AB113" s="607"/>
      <c r="AC113" s="607"/>
      <c r="AD113" s="607"/>
      <c r="AE113" s="607"/>
      <c r="AF113" s="607"/>
      <c r="AG113" s="607"/>
      <c r="AH113" s="607"/>
      <c r="AI113" s="607"/>
      <c r="AJ113" s="607"/>
      <c r="AK113" s="607"/>
      <c r="AL113" s="607"/>
      <c r="AM113" s="607"/>
      <c r="AN113" s="607"/>
      <c r="AO113" s="607"/>
      <c r="AP113" s="607"/>
      <c r="AQ113" s="607"/>
      <c r="AR113" s="607"/>
      <c r="AS113" s="607"/>
      <c r="AT113" s="607"/>
      <c r="AU113" s="608"/>
    </row>
    <row r="114" spans="1:48" ht="10.9" customHeight="1" x14ac:dyDescent="0.25">
      <c r="B114" s="629" t="str">
        <f t="shared" ref="B114" si="17">IF(D114=0,"",B112+1)</f>
        <v/>
      </c>
      <c r="C114" s="630"/>
      <c r="D114" s="603"/>
      <c r="E114" s="604"/>
      <c r="F114" s="604"/>
      <c r="G114" s="604"/>
      <c r="H114" s="604"/>
      <c r="I114" s="604"/>
      <c r="J114" s="604"/>
      <c r="K114" s="604"/>
      <c r="L114" s="604"/>
      <c r="M114" s="604"/>
      <c r="N114" s="604"/>
      <c r="O114" s="604"/>
      <c r="P114" s="604"/>
      <c r="Q114" s="604"/>
      <c r="R114" s="604"/>
      <c r="S114" s="604"/>
      <c r="T114" s="604"/>
      <c r="U114" s="604"/>
      <c r="V114" s="604"/>
      <c r="W114" s="604"/>
      <c r="X114" s="604"/>
      <c r="Y114" s="604"/>
      <c r="Z114" s="604"/>
      <c r="AA114" s="604"/>
      <c r="AB114" s="604"/>
      <c r="AC114" s="604"/>
      <c r="AD114" s="604"/>
      <c r="AE114" s="604"/>
      <c r="AF114" s="604"/>
      <c r="AG114" s="604"/>
      <c r="AH114" s="604"/>
      <c r="AI114" s="604"/>
      <c r="AJ114" s="604"/>
      <c r="AK114" s="604"/>
      <c r="AL114" s="604"/>
      <c r="AM114" s="604"/>
      <c r="AN114" s="604"/>
      <c r="AO114" s="604"/>
      <c r="AP114" s="604"/>
      <c r="AQ114" s="604"/>
      <c r="AR114" s="604"/>
      <c r="AS114" s="604"/>
      <c r="AT114" s="604"/>
      <c r="AU114" s="605"/>
    </row>
    <row r="115" spans="1:48" ht="10.9" customHeight="1" x14ac:dyDescent="0.25">
      <c r="B115" s="629"/>
      <c r="C115" s="630"/>
      <c r="D115" s="606"/>
      <c r="E115" s="607"/>
      <c r="F115" s="607"/>
      <c r="G115" s="607"/>
      <c r="H115" s="607"/>
      <c r="I115" s="607"/>
      <c r="J115" s="607"/>
      <c r="K115" s="607"/>
      <c r="L115" s="607"/>
      <c r="M115" s="607"/>
      <c r="N115" s="607"/>
      <c r="O115" s="607"/>
      <c r="P115" s="607"/>
      <c r="Q115" s="607"/>
      <c r="R115" s="607"/>
      <c r="S115" s="607"/>
      <c r="T115" s="607"/>
      <c r="U115" s="607"/>
      <c r="V115" s="607"/>
      <c r="W115" s="607"/>
      <c r="X115" s="607"/>
      <c r="Y115" s="607"/>
      <c r="Z115" s="607"/>
      <c r="AA115" s="607"/>
      <c r="AB115" s="607"/>
      <c r="AC115" s="607"/>
      <c r="AD115" s="607"/>
      <c r="AE115" s="607"/>
      <c r="AF115" s="607"/>
      <c r="AG115" s="607"/>
      <c r="AH115" s="607"/>
      <c r="AI115" s="607"/>
      <c r="AJ115" s="607"/>
      <c r="AK115" s="607"/>
      <c r="AL115" s="607"/>
      <c r="AM115" s="607"/>
      <c r="AN115" s="607"/>
      <c r="AO115" s="607"/>
      <c r="AP115" s="607"/>
      <c r="AQ115" s="607"/>
      <c r="AR115" s="607"/>
      <c r="AS115" s="607"/>
      <c r="AT115" s="607"/>
      <c r="AU115" s="608"/>
    </row>
    <row r="116" spans="1:48" ht="10.9" customHeight="1" x14ac:dyDescent="0.25">
      <c r="B116" s="629" t="str">
        <f t="shared" ref="B116" si="18">IF(D116=0,"",B114+1)</f>
        <v/>
      </c>
      <c r="C116" s="630"/>
      <c r="D116" s="603"/>
      <c r="E116" s="604"/>
      <c r="F116" s="604"/>
      <c r="G116" s="604"/>
      <c r="H116" s="604"/>
      <c r="I116" s="604"/>
      <c r="J116" s="604"/>
      <c r="K116" s="604"/>
      <c r="L116" s="604"/>
      <c r="M116" s="604"/>
      <c r="N116" s="604"/>
      <c r="O116" s="604"/>
      <c r="P116" s="604"/>
      <c r="Q116" s="604"/>
      <c r="R116" s="604"/>
      <c r="S116" s="604"/>
      <c r="T116" s="604"/>
      <c r="U116" s="604"/>
      <c r="V116" s="604"/>
      <c r="W116" s="604"/>
      <c r="X116" s="604"/>
      <c r="Y116" s="604"/>
      <c r="Z116" s="604"/>
      <c r="AA116" s="604"/>
      <c r="AB116" s="604"/>
      <c r="AC116" s="604"/>
      <c r="AD116" s="604"/>
      <c r="AE116" s="604"/>
      <c r="AF116" s="604"/>
      <c r="AG116" s="604"/>
      <c r="AH116" s="604"/>
      <c r="AI116" s="604"/>
      <c r="AJ116" s="604"/>
      <c r="AK116" s="604"/>
      <c r="AL116" s="604"/>
      <c r="AM116" s="604"/>
      <c r="AN116" s="604"/>
      <c r="AO116" s="604"/>
      <c r="AP116" s="604"/>
      <c r="AQ116" s="604"/>
      <c r="AR116" s="604"/>
      <c r="AS116" s="604"/>
      <c r="AT116" s="604"/>
      <c r="AU116" s="605"/>
    </row>
    <row r="117" spans="1:48" ht="10.9" customHeight="1" x14ac:dyDescent="0.25">
      <c r="B117" s="629"/>
      <c r="C117" s="630"/>
      <c r="D117" s="606"/>
      <c r="E117" s="607"/>
      <c r="F117" s="607"/>
      <c r="G117" s="607"/>
      <c r="H117" s="607"/>
      <c r="I117" s="607"/>
      <c r="J117" s="607"/>
      <c r="K117" s="607"/>
      <c r="L117" s="607"/>
      <c r="M117" s="607"/>
      <c r="N117" s="607"/>
      <c r="O117" s="607"/>
      <c r="P117" s="607"/>
      <c r="Q117" s="607"/>
      <c r="R117" s="607"/>
      <c r="S117" s="607"/>
      <c r="T117" s="607"/>
      <c r="U117" s="607"/>
      <c r="V117" s="607"/>
      <c r="W117" s="607"/>
      <c r="X117" s="607"/>
      <c r="Y117" s="607"/>
      <c r="Z117" s="607"/>
      <c r="AA117" s="607"/>
      <c r="AB117" s="607"/>
      <c r="AC117" s="607"/>
      <c r="AD117" s="607"/>
      <c r="AE117" s="607"/>
      <c r="AF117" s="607"/>
      <c r="AG117" s="607"/>
      <c r="AH117" s="607"/>
      <c r="AI117" s="607"/>
      <c r="AJ117" s="607"/>
      <c r="AK117" s="607"/>
      <c r="AL117" s="607"/>
      <c r="AM117" s="607"/>
      <c r="AN117" s="607"/>
      <c r="AO117" s="607"/>
      <c r="AP117" s="607"/>
      <c r="AQ117" s="607"/>
      <c r="AR117" s="607"/>
      <c r="AS117" s="607"/>
      <c r="AT117" s="607"/>
      <c r="AU117" s="608"/>
    </row>
    <row r="118" spans="1:48" ht="10.9" customHeight="1" x14ac:dyDescent="0.25">
      <c r="B118" s="629" t="str">
        <f t="shared" ref="B118" si="19">IF(D118=0,"",B116+1)</f>
        <v/>
      </c>
      <c r="C118" s="630"/>
      <c r="D118" s="603"/>
      <c r="E118" s="604"/>
      <c r="F118" s="604"/>
      <c r="G118" s="604"/>
      <c r="H118" s="604"/>
      <c r="I118" s="604"/>
      <c r="J118" s="604"/>
      <c r="K118" s="604"/>
      <c r="L118" s="604"/>
      <c r="M118" s="604"/>
      <c r="N118" s="604"/>
      <c r="O118" s="604"/>
      <c r="P118" s="604"/>
      <c r="Q118" s="604"/>
      <c r="R118" s="604"/>
      <c r="S118" s="604"/>
      <c r="T118" s="604"/>
      <c r="U118" s="604"/>
      <c r="V118" s="604"/>
      <c r="W118" s="604"/>
      <c r="X118" s="604"/>
      <c r="Y118" s="604"/>
      <c r="Z118" s="604"/>
      <c r="AA118" s="604"/>
      <c r="AB118" s="604"/>
      <c r="AC118" s="604"/>
      <c r="AD118" s="604"/>
      <c r="AE118" s="604"/>
      <c r="AF118" s="604"/>
      <c r="AG118" s="604"/>
      <c r="AH118" s="604"/>
      <c r="AI118" s="604"/>
      <c r="AJ118" s="604"/>
      <c r="AK118" s="604"/>
      <c r="AL118" s="604"/>
      <c r="AM118" s="604"/>
      <c r="AN118" s="604"/>
      <c r="AO118" s="604"/>
      <c r="AP118" s="604"/>
      <c r="AQ118" s="604"/>
      <c r="AR118" s="604"/>
      <c r="AS118" s="604"/>
      <c r="AT118" s="604"/>
      <c r="AU118" s="605"/>
    </row>
    <row r="119" spans="1:48" ht="10.9" customHeight="1" x14ac:dyDescent="0.25">
      <c r="B119" s="629"/>
      <c r="C119" s="630"/>
      <c r="D119" s="606"/>
      <c r="E119" s="607"/>
      <c r="F119" s="607"/>
      <c r="G119" s="607"/>
      <c r="H119" s="607"/>
      <c r="I119" s="607"/>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c r="AH119" s="607"/>
      <c r="AI119" s="607"/>
      <c r="AJ119" s="607"/>
      <c r="AK119" s="607"/>
      <c r="AL119" s="607"/>
      <c r="AM119" s="607"/>
      <c r="AN119" s="607"/>
      <c r="AO119" s="607"/>
      <c r="AP119" s="607"/>
      <c r="AQ119" s="607"/>
      <c r="AR119" s="607"/>
      <c r="AS119" s="607"/>
      <c r="AT119" s="607"/>
      <c r="AU119" s="608"/>
    </row>
    <row r="120" spans="1:48" ht="10.9" customHeight="1" x14ac:dyDescent="0.25">
      <c r="B120" s="629" t="str">
        <f t="shared" ref="B120" si="20">IF(D120=0,"",B118+1)</f>
        <v/>
      </c>
      <c r="C120" s="630"/>
      <c r="D120" s="603"/>
      <c r="E120" s="604"/>
      <c r="F120" s="604"/>
      <c r="G120" s="604"/>
      <c r="H120" s="604"/>
      <c r="I120" s="604"/>
      <c r="J120" s="604"/>
      <c r="K120" s="604"/>
      <c r="L120" s="604"/>
      <c r="M120" s="604"/>
      <c r="N120" s="604"/>
      <c r="O120" s="604"/>
      <c r="P120" s="604"/>
      <c r="Q120" s="604"/>
      <c r="R120" s="604"/>
      <c r="S120" s="604"/>
      <c r="T120" s="604"/>
      <c r="U120" s="604"/>
      <c r="V120" s="604"/>
      <c r="W120" s="604"/>
      <c r="X120" s="604"/>
      <c r="Y120" s="604"/>
      <c r="Z120" s="604"/>
      <c r="AA120" s="604"/>
      <c r="AB120" s="604"/>
      <c r="AC120" s="604"/>
      <c r="AD120" s="604"/>
      <c r="AE120" s="604"/>
      <c r="AF120" s="604"/>
      <c r="AG120" s="604"/>
      <c r="AH120" s="604"/>
      <c r="AI120" s="604"/>
      <c r="AJ120" s="604"/>
      <c r="AK120" s="604"/>
      <c r="AL120" s="604"/>
      <c r="AM120" s="604"/>
      <c r="AN120" s="604"/>
      <c r="AO120" s="604"/>
      <c r="AP120" s="604"/>
      <c r="AQ120" s="604"/>
      <c r="AR120" s="604"/>
      <c r="AS120" s="604"/>
      <c r="AT120" s="604"/>
      <c r="AU120" s="605"/>
    </row>
    <row r="121" spans="1:48" ht="10.9" customHeight="1" x14ac:dyDescent="0.25">
      <c r="B121" s="629"/>
      <c r="C121" s="630"/>
      <c r="D121" s="606"/>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7"/>
      <c r="AM121" s="607"/>
      <c r="AN121" s="607"/>
      <c r="AO121" s="607"/>
      <c r="AP121" s="607"/>
      <c r="AQ121" s="607"/>
      <c r="AR121" s="607"/>
      <c r="AS121" s="607"/>
      <c r="AT121" s="607"/>
      <c r="AU121" s="608"/>
    </row>
    <row r="122" spans="1:48" ht="12" customHeight="1" x14ac:dyDescent="0.25">
      <c r="A122" s="429" t="s">
        <v>202</v>
      </c>
      <c r="B122" s="429"/>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58" t="s">
        <v>234</v>
      </c>
      <c r="AO123" s="458"/>
      <c r="AP123" s="458"/>
      <c r="AQ123" s="458"/>
      <c r="AR123" s="80"/>
      <c r="AS123" s="458" t="s">
        <v>233</v>
      </c>
      <c r="AT123" s="458"/>
      <c r="AU123" s="458"/>
      <c r="AV123" s="458"/>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458"/>
      <c r="AO124" s="458"/>
      <c r="AP124" s="458"/>
      <c r="AQ124" s="458"/>
      <c r="AR124" s="80"/>
      <c r="AS124" s="458"/>
      <c r="AT124" s="458"/>
      <c r="AU124" s="458"/>
      <c r="AV124" s="458"/>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row r="201" spans="1:48" ht="12"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row>
    <row r="202" spans="1:48" ht="12"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row>
    <row r="203" spans="1:48" ht="12"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row>
    <row r="204" spans="1:48" ht="12"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row>
    <row r="205" spans="1:48" ht="12"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row>
    <row r="206" spans="1:48" ht="12"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row>
    <row r="207" spans="1:48" ht="12"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row>
    <row r="208" spans="1:48" ht="12"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row>
    <row r="209" spans="1:48" ht="12"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row>
    <row r="210" spans="1:48" ht="12"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row>
    <row r="211" spans="1:48" ht="12"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row>
    <row r="212" spans="1:48" ht="12"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row>
    <row r="213" spans="1:48" ht="12"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row>
    <row r="214" spans="1:48" ht="12"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row>
    <row r="215" spans="1:48" ht="12"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row>
    <row r="216" spans="1:48" ht="12"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row>
    <row r="217" spans="1:48" ht="12"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row>
    <row r="218" spans="1:48" ht="12"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row>
    <row r="219" spans="1:48" ht="12"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row>
    <row r="220" spans="1:48" ht="12"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row>
    <row r="221" spans="1:48" ht="12"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row>
    <row r="222" spans="1:48" ht="12"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row>
    <row r="223" spans="1:48" ht="12"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row>
    <row r="224" spans="1:48" ht="12"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row>
    <row r="225" spans="1:48" ht="12"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row>
    <row r="226" spans="1:48" ht="12"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row>
    <row r="227" spans="1:48" ht="12"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row>
    <row r="228" spans="1:48" ht="12"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row>
    <row r="229" spans="1:48" ht="12"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row>
    <row r="230" spans="1:48" ht="12"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row>
    <row r="231" spans="1:48" ht="12"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row>
    <row r="232" spans="1:48" ht="12"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row>
    <row r="233" spans="1:48" ht="12"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row>
    <row r="234" spans="1:48" ht="12"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row>
    <row r="235" spans="1:48" ht="12"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row>
    <row r="236" spans="1:48" ht="12"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row>
    <row r="237" spans="1:48" ht="12"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row>
    <row r="238" spans="1:48" ht="12"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row>
    <row r="239" spans="1:48" ht="12"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row>
    <row r="240" spans="1:48" ht="12"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row>
    <row r="241" spans="1:48" ht="12"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row>
    <row r="242" spans="1:48" ht="12"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row>
    <row r="243" spans="1:48" ht="12"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row>
    <row r="244" spans="1:48" ht="12"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row>
    <row r="245" spans="1:48" ht="12"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row>
    <row r="246" spans="1:48" ht="12"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row>
    <row r="247" spans="1:48" ht="12"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row>
    <row r="248" spans="1:48" ht="12"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row>
    <row r="249" spans="1:48" ht="12"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row>
    <row r="250" spans="1:48" ht="12"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row>
    <row r="251" spans="1:48" ht="12"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row>
    <row r="252" spans="1:48" ht="12"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row>
    <row r="253" spans="1:48" ht="12"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row>
    <row r="254" spans="1:48" ht="12"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row>
    <row r="255" spans="1:48" ht="12"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row>
    <row r="256" spans="1:48" ht="12"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row>
    <row r="257" spans="1:48" ht="12"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row>
    <row r="258" spans="1:48" ht="12"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row>
    <row r="259" spans="1:48" ht="12"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row>
    <row r="260" spans="1:48" ht="12"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row>
    <row r="261" spans="1:48" ht="12"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row>
    <row r="262" spans="1:48" ht="12"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row>
    <row r="263" spans="1:48" ht="12"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row>
    <row r="264" spans="1:48" ht="12"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row>
    <row r="265" spans="1:48" ht="12"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row>
    <row r="266" spans="1:48" ht="12"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row>
    <row r="267" spans="1:48" ht="12"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row>
    <row r="268" spans="1:48" ht="12"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row>
    <row r="269" spans="1:48" ht="12"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row>
    <row r="270" spans="1:48" ht="12"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row>
    <row r="271" spans="1:48" ht="12"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row>
    <row r="272" spans="1:48" ht="12"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row>
    <row r="273" spans="1:48" ht="12"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row>
    <row r="274" spans="1:48" ht="12"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row>
    <row r="275" spans="1:48" ht="12"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row>
    <row r="276" spans="1:48" ht="12"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row>
    <row r="277" spans="1:48" ht="12"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row>
    <row r="278" spans="1:48" ht="12"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row>
    <row r="279" spans="1:48" ht="12"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row>
    <row r="280" spans="1:48" ht="12"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row>
    <row r="281" spans="1:48" ht="12"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row>
    <row r="282" spans="1:48" ht="12"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row>
    <row r="283" spans="1:48" ht="12"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row>
    <row r="284" spans="1:48" ht="12"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row>
    <row r="285" spans="1:48" ht="12"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row>
    <row r="286" spans="1:48" ht="12"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row>
    <row r="287" spans="1:48" ht="12"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row>
    <row r="288" spans="1:48" ht="12"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row>
    <row r="289" spans="1:48" ht="12"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row>
    <row r="290" spans="1:48" ht="12"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row>
    <row r="291" spans="1:48" ht="12"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row>
    <row r="292" spans="1:48" ht="12"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row>
    <row r="293" spans="1:48" ht="12"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row>
    <row r="294" spans="1:48" ht="12"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row>
    <row r="295" spans="1:48" ht="12"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row>
    <row r="296" spans="1:48" ht="12"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row>
    <row r="297" spans="1:48" ht="12"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row>
    <row r="298" spans="1:48" ht="12"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row>
    <row r="299" spans="1:48" ht="12"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row>
    <row r="300" spans="1:48" ht="12"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row>
    <row r="301" spans="1:48" ht="12"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row>
    <row r="302" spans="1:48" ht="12"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row>
    <row r="303" spans="1:48" ht="12"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row>
    <row r="304" spans="1:48" ht="12"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row>
    <row r="305" spans="1:48" ht="12"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row>
    <row r="306" spans="1:48" ht="12"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row>
    <row r="307" spans="1:48" ht="12"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row>
    <row r="308" spans="1:48" ht="12"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row>
    <row r="309" spans="1:48" ht="12"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row>
    <row r="310" spans="1:48" ht="12"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row>
    <row r="311" spans="1:48" ht="12"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row>
    <row r="312" spans="1:48" ht="12"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row>
    <row r="313" spans="1:48" ht="12"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row>
    <row r="314" spans="1:48" ht="12"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row>
    <row r="315" spans="1:48" ht="12"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row>
    <row r="316" spans="1:48" ht="12"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row>
    <row r="317" spans="1:48" ht="12"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row>
    <row r="318" spans="1:48" ht="12"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row>
    <row r="319" spans="1:48" ht="12"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row>
    <row r="320" spans="1:48" ht="12"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row>
    <row r="321" spans="1:48" ht="12"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row>
    <row r="322" spans="1:48" ht="12"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row>
    <row r="323" spans="1:48" ht="12"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row>
    <row r="324" spans="1:48" ht="12"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row>
    <row r="325" spans="1:48" ht="12"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row>
    <row r="326" spans="1:48" ht="12"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row>
    <row r="327" spans="1:48" ht="12"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row>
    <row r="328" spans="1:48" ht="12"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row>
    <row r="329" spans="1:48" ht="12"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row>
    <row r="330" spans="1:48" ht="12"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row>
    <row r="331" spans="1:48" ht="12"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row>
    <row r="332" spans="1:48" ht="12"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row>
    <row r="333" spans="1:48" ht="12"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row>
    <row r="334" spans="1:48" ht="12"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row>
    <row r="335" spans="1:48" ht="12"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row>
    <row r="336" spans="1:48" ht="12"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row>
    <row r="337" spans="1:48" ht="12"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row>
    <row r="338" spans="1:48" ht="12"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row>
    <row r="339" spans="1:48" ht="12"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row>
    <row r="340" spans="1:48" ht="12"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row>
    <row r="341" spans="1:48" ht="12"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row>
    <row r="342" spans="1:48" ht="12"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row>
    <row r="343" spans="1:48" ht="12"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row>
    <row r="344" spans="1:48" ht="12"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row>
    <row r="345" spans="1:48" ht="12"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row>
    <row r="346" spans="1:48" ht="12"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row>
    <row r="347" spans="1:48" ht="12"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row>
    <row r="348" spans="1:48" ht="12"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row>
    <row r="349" spans="1:48" ht="12"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row>
    <row r="350" spans="1:48" ht="12"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row>
    <row r="351" spans="1:48" ht="12"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row>
    <row r="352" spans="1:48" ht="12"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row>
    <row r="353" spans="1:48" ht="12"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row>
    <row r="354" spans="1:48" ht="12"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row>
    <row r="355" spans="1:48" ht="12"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row>
    <row r="356" spans="1:48" ht="12"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row>
    <row r="357" spans="1:48" ht="12"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row>
    <row r="358" spans="1:48" ht="12"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row>
    <row r="359" spans="1:48" ht="12"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row>
    <row r="360" spans="1:48" ht="12"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row>
    <row r="361" spans="1:48" ht="12"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row>
    <row r="362" spans="1:48" ht="12"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row>
    <row r="363" spans="1:48" ht="12"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row>
    <row r="364" spans="1:48" ht="12"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row>
    <row r="365" spans="1:48" ht="12"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row>
    <row r="366" spans="1:48" ht="12"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row>
    <row r="367" spans="1:48" ht="12"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row>
    <row r="368" spans="1:48" ht="12"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row>
    <row r="369" spans="1:48" ht="12"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row>
    <row r="370" spans="1:48" ht="12"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row>
    <row r="371" spans="1:48" ht="12"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row>
    <row r="372" spans="1:48" ht="12"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row>
    <row r="373" spans="1:48" ht="12"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row>
    <row r="374" spans="1:48" ht="12"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row>
    <row r="375" spans="1:48" ht="12"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row>
    <row r="376" spans="1:48" ht="12"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row>
    <row r="377" spans="1:48" ht="12"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row>
    <row r="378" spans="1:48" ht="12"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row>
    <row r="379" spans="1:48" ht="12"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row>
    <row r="380" spans="1:48" ht="12"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row>
    <row r="381" spans="1:48" ht="12"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row>
    <row r="382" spans="1:48" ht="12"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row>
    <row r="383" spans="1:48" ht="12"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row>
    <row r="384" spans="1:48" ht="12"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row>
    <row r="385" spans="1:48" ht="12"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row>
    <row r="386" spans="1:48" ht="12"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row>
    <row r="387" spans="1:48" ht="12"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row>
    <row r="388" spans="1:48" ht="12"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row>
    <row r="389" spans="1:48" ht="12"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row>
    <row r="390" spans="1:48" ht="12"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row>
    <row r="391" spans="1:48" ht="12"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row>
    <row r="392" spans="1:48" ht="12"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row>
    <row r="393" spans="1:48" ht="12"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row>
    <row r="394" spans="1:48" ht="12"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row>
    <row r="395" spans="1:48" ht="12"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row>
    <row r="396" spans="1:48" ht="12"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row>
    <row r="397" spans="1:48" ht="12"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row>
    <row r="398" spans="1:48" ht="12"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row>
    <row r="399" spans="1:48" ht="12"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row>
    <row r="400" spans="1:48" ht="12"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row>
    <row r="401" spans="1:48" ht="12"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row>
    <row r="402" spans="1:48" ht="12"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row>
    <row r="403" spans="1:48" ht="12"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row>
    <row r="404" spans="1:48" ht="12"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row>
    <row r="405" spans="1:48" ht="12"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row>
    <row r="406" spans="1:48" ht="12"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row>
    <row r="407" spans="1:48" ht="12"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row>
    <row r="408" spans="1:48" ht="12"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row>
    <row r="409" spans="1:48" ht="12"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row>
    <row r="410" spans="1:48" ht="12"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row>
    <row r="411" spans="1:48" ht="12"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row>
    <row r="412" spans="1:48" ht="12"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row>
    <row r="413" spans="1:48" ht="12"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row>
    <row r="414" spans="1:48" ht="12"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row>
    <row r="415" spans="1:48" ht="12"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row>
    <row r="416" spans="1:48" ht="12"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row>
    <row r="417" spans="1:48" ht="12"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row>
    <row r="418" spans="1:48" ht="12"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row>
    <row r="419" spans="1:48" ht="12"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row>
    <row r="420" spans="1:48" ht="12"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row>
    <row r="421" spans="1:48" ht="12"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row>
    <row r="422" spans="1:48" ht="12"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row>
    <row r="423" spans="1:48" ht="12"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row>
    <row r="424" spans="1:48" ht="12"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row>
    <row r="425" spans="1:48" ht="12"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row>
    <row r="426" spans="1:48" ht="12"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row>
    <row r="427" spans="1:48" ht="12"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row>
    <row r="428" spans="1:48" ht="12"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row>
    <row r="429" spans="1:48" ht="12"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row>
    <row r="430" spans="1:48" ht="12"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row>
    <row r="431" spans="1:48" ht="12"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row>
    <row r="432" spans="1:48" ht="12"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row>
    <row r="433" spans="1:48" ht="12"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row>
    <row r="434" spans="1:48" ht="12"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row>
    <row r="435" spans="1:48" ht="12"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row>
    <row r="436" spans="1:48" ht="12"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row>
    <row r="437" spans="1:48" ht="12"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row>
    <row r="438" spans="1:48" ht="12"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row>
    <row r="439" spans="1:48" ht="12"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row>
    <row r="440" spans="1:48" ht="12"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row>
    <row r="441" spans="1:48" ht="12"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row>
    <row r="442" spans="1:48" ht="12"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row>
    <row r="443" spans="1:48" ht="12"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row>
    <row r="444" spans="1:48" ht="12"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row>
    <row r="445" spans="1:48" ht="12"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row>
    <row r="446" spans="1:48" ht="12"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row>
    <row r="447" spans="1:48" ht="12"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row>
    <row r="448" spans="1:48" ht="12"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row>
    <row r="449" spans="1:48" ht="12"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row>
    <row r="450" spans="1:48" ht="12"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row>
    <row r="451" spans="1:48" ht="12"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row>
    <row r="452" spans="1:48" ht="12"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row>
    <row r="453" spans="1:48" ht="12"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row>
    <row r="454" spans="1:48" ht="12"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row>
    <row r="455" spans="1:48" ht="12"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row>
    <row r="456" spans="1:48" ht="12"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row>
    <row r="457" spans="1:48" ht="12"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row>
    <row r="458" spans="1:48" ht="12"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row>
    <row r="459" spans="1:48" ht="12"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row>
    <row r="460" spans="1:48" ht="12"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row>
    <row r="461" spans="1:48" ht="12"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row>
    <row r="462" spans="1:48" ht="12"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row>
    <row r="463" spans="1:48" ht="12"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row>
    <row r="464" spans="1:48" ht="12"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row>
    <row r="465" spans="1:48" ht="12"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row>
    <row r="466" spans="1:48" ht="12"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row>
    <row r="467" spans="1:48" ht="12"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row>
    <row r="468" spans="1:48" ht="12"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row>
    <row r="469" spans="1:48" ht="12"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row>
    <row r="470" spans="1:48" ht="12"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row>
    <row r="471" spans="1:48" ht="12"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row>
    <row r="472" spans="1:48" ht="12"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row>
    <row r="473" spans="1:48" ht="12"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row>
    <row r="474" spans="1:48" ht="12"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row>
    <row r="475" spans="1:48" ht="12"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row>
    <row r="476" spans="1:48" ht="12"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row>
    <row r="477" spans="1:48" ht="12"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row>
    <row r="478" spans="1:48" ht="12"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row>
    <row r="479" spans="1:48" ht="12"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row>
    <row r="480" spans="1:48" ht="12"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row>
    <row r="481" spans="1:48" ht="12"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row>
    <row r="482" spans="1:48" ht="12"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row>
    <row r="483" spans="1:48" ht="12"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row>
    <row r="484" spans="1:48" ht="12"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row>
    <row r="485" spans="1:48" ht="12"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row>
    <row r="486" spans="1:48" ht="12"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row>
    <row r="487" spans="1:48" ht="12"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row>
    <row r="488" spans="1:48" ht="12"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row>
    <row r="489" spans="1:48" ht="12"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row>
    <row r="490" spans="1:48" ht="12"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row>
    <row r="491" spans="1:48" ht="12"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row>
    <row r="492" spans="1:48" ht="12"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row>
    <row r="493" spans="1:48" ht="12"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row>
    <row r="494" spans="1:48" ht="12"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row>
    <row r="495" spans="1:48" ht="12"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row>
    <row r="496" spans="1:48" ht="12"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row>
    <row r="497" spans="1:48" ht="12"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row>
    <row r="498" spans="1:48" ht="12"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row>
    <row r="499" spans="1:48" ht="12"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row>
    <row r="500" spans="1:48" ht="12"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row>
    <row r="501" spans="1:48" ht="12"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row>
    <row r="502" spans="1:48" ht="12"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row>
    <row r="503" spans="1:48" ht="12"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row>
    <row r="504" spans="1:48" ht="12"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row>
    <row r="505" spans="1:48" ht="12"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row>
    <row r="506" spans="1:48" ht="12"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row>
    <row r="507" spans="1:48" ht="12"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row>
    <row r="508" spans="1:48" ht="12"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row>
    <row r="509" spans="1:48" ht="12"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row>
    <row r="510" spans="1:48" ht="12"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row>
    <row r="511" spans="1:48" ht="12"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row>
    <row r="512" spans="1:48" ht="12"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row>
    <row r="513" spans="1:48" ht="12"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row>
    <row r="514" spans="1:48" ht="12"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row>
    <row r="515" spans="1:48" ht="12"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row>
    <row r="516" spans="1:48" ht="12"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row>
    <row r="517" spans="1:48" ht="12"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row>
    <row r="518" spans="1:48" ht="12"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row>
    <row r="519" spans="1:48" ht="12"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row>
    <row r="520" spans="1:48" ht="12"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row>
    <row r="521" spans="1:48" ht="12"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row>
    <row r="522" spans="1:48" ht="12"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row>
    <row r="523" spans="1:48" ht="12"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row>
    <row r="524" spans="1:48" ht="12"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row>
    <row r="525" spans="1:48" ht="12"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row>
    <row r="526" spans="1:48" ht="12"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row>
    <row r="527" spans="1:48" ht="12"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row>
    <row r="528" spans="1:48" ht="12"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row>
    <row r="529" spans="1:48" ht="12"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row>
    <row r="530" spans="1:48" ht="12"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row>
    <row r="531" spans="1:48" ht="12"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row>
    <row r="532" spans="1:48" ht="12"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row>
    <row r="533" spans="1:48" ht="12"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row>
    <row r="534" spans="1:48" ht="12"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row>
    <row r="535" spans="1:48" ht="12"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row>
    <row r="536" spans="1:48" ht="12"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row>
    <row r="537" spans="1:48" ht="12"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row>
    <row r="538" spans="1:48" ht="12"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row>
    <row r="539" spans="1:48" ht="12"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row>
    <row r="540" spans="1:48" ht="12"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row>
    <row r="541" spans="1:48" ht="12"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row>
    <row r="542" spans="1:48" ht="12"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row>
    <row r="543" spans="1:48" ht="12"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row>
    <row r="544" spans="1:48" ht="12"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row>
    <row r="545" spans="1:48" ht="12"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row>
    <row r="546" spans="1:48" ht="12"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row>
    <row r="547" spans="1:48" ht="12"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row>
    <row r="548" spans="1:48" ht="12"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row>
    <row r="549" spans="1:48" ht="12"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row>
    <row r="550" spans="1:48" ht="12"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row>
    <row r="551" spans="1:48" ht="12"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row>
    <row r="552" spans="1:48" ht="12"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row>
    <row r="553" spans="1:48" ht="12"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row>
    <row r="554" spans="1:48" ht="12"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row>
    <row r="555" spans="1:48" ht="12"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row>
    <row r="556" spans="1:48" ht="12"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row>
    <row r="557" spans="1:48" ht="12"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row>
    <row r="558" spans="1:48" ht="12"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row>
    <row r="559" spans="1:48" ht="12"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row>
    <row r="560" spans="1:48" ht="12"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row>
    <row r="561" spans="1:48" ht="12"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row>
    <row r="562" spans="1:48" ht="12"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row>
    <row r="563" spans="1:48" ht="12"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row>
    <row r="564" spans="1:48" ht="12"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row>
    <row r="565" spans="1:48" ht="12"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row>
    <row r="566" spans="1:48" ht="12"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row>
    <row r="567" spans="1:48" ht="12"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row>
    <row r="568" spans="1:48" ht="12"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row>
    <row r="569" spans="1:48" ht="12"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row>
    <row r="570" spans="1:48" ht="12"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row>
    <row r="571" spans="1:48" ht="12"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row>
    <row r="572" spans="1:48" ht="12"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row>
    <row r="573" spans="1:48" ht="12"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row>
    <row r="574" spans="1:48" ht="12"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row>
    <row r="575" spans="1:48" ht="12"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row>
    <row r="576" spans="1:48" ht="12"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row>
    <row r="577" spans="1:48" ht="12"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row>
    <row r="578" spans="1:48" ht="12"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row>
    <row r="579" spans="1:48" ht="12"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row>
    <row r="580" spans="1:48" ht="12"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row>
    <row r="581" spans="1:48" ht="12"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row>
    <row r="582" spans="1:48" ht="12"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row>
    <row r="583" spans="1:48" ht="12"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row>
    <row r="584" spans="1:48" ht="12"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row>
    <row r="585" spans="1:48" ht="12"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row>
    <row r="586" spans="1:48" ht="12"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row>
    <row r="587" spans="1:48" ht="12"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row>
    <row r="588" spans="1:48" ht="12"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row>
    <row r="589" spans="1:48" ht="12"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row>
    <row r="590" spans="1:48" ht="12"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row>
    <row r="591" spans="1:48" ht="12"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row>
    <row r="592" spans="1:48" ht="12"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row>
    <row r="593" spans="1:48" ht="12"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row>
    <row r="594" spans="1:48" ht="12"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row>
    <row r="595" spans="1:48" ht="12"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row>
    <row r="596" spans="1:48" ht="12"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row>
    <row r="597" spans="1:48" ht="12"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row>
    <row r="598" spans="1:48" ht="12"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row>
    <row r="599" spans="1:48" ht="12"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row>
    <row r="600" spans="1:48" ht="12"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row>
    <row r="601" spans="1:48" ht="12"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row>
    <row r="602" spans="1:48" ht="12"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row>
    <row r="603" spans="1:48" ht="12"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row>
    <row r="604" spans="1:48" ht="12"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row>
    <row r="605" spans="1:48" ht="12"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row>
    <row r="606" spans="1:48" ht="12"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row>
    <row r="607" spans="1:48" ht="12"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row>
    <row r="608" spans="1:48" ht="12"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row>
    <row r="609" spans="1:48" ht="12"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row>
    <row r="610" spans="1:48" ht="12"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row>
    <row r="611" spans="1:48" ht="12"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row>
    <row r="612" spans="1:48" ht="12"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row>
    <row r="613" spans="1:48" ht="12"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row>
    <row r="614" spans="1:48" ht="12"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row>
    <row r="615" spans="1:48" ht="12"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row>
    <row r="616" spans="1:48" ht="12"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row>
    <row r="617" spans="1:48" ht="12"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row>
    <row r="618" spans="1:48" ht="12"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row>
    <row r="619" spans="1:48" ht="12"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row>
    <row r="620" spans="1:48" ht="12"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row>
    <row r="621" spans="1:48" ht="12"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row>
    <row r="622" spans="1:48" ht="12"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row>
    <row r="623" spans="1:48" ht="12"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row>
    <row r="624" spans="1:48" ht="12"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row>
    <row r="625" spans="1:48" ht="12"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row>
    <row r="626" spans="1:48" ht="12"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row>
    <row r="627" spans="1:48" ht="12"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row>
    <row r="628" spans="1:48" ht="12"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row>
    <row r="629" spans="1:48" ht="12"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row>
    <row r="630" spans="1:48" ht="12"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row>
    <row r="631" spans="1:48" ht="12"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row>
    <row r="632" spans="1:48" ht="12"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row>
    <row r="633" spans="1:48" ht="12"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row>
    <row r="634" spans="1:48" ht="12"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row>
    <row r="635" spans="1:48" ht="12"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row>
    <row r="636" spans="1:48" ht="12"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row>
    <row r="637" spans="1:48" ht="12"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row>
    <row r="638" spans="1:48" ht="12"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row>
    <row r="639" spans="1:48" ht="12"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row>
    <row r="640" spans="1:48" ht="12"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row>
    <row r="641" spans="1:48" ht="12"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row>
    <row r="642" spans="1:48" ht="12"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row>
    <row r="643" spans="1:48" ht="12"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row>
    <row r="644" spans="1:48" ht="12"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row>
    <row r="645" spans="1:48" ht="12"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row>
    <row r="646" spans="1:48" ht="12"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row>
    <row r="647" spans="1:48" ht="12"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row>
    <row r="648" spans="1:48" ht="12"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row>
    <row r="649" spans="1:48" ht="12"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row>
    <row r="650" spans="1:48" ht="12"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row>
    <row r="651" spans="1:48" ht="12"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row>
    <row r="652" spans="1:48" ht="12"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row>
    <row r="653" spans="1:48" ht="12"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row>
    <row r="654" spans="1:48" ht="12"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row>
    <row r="655" spans="1:48" ht="12"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row>
    <row r="656" spans="1:48" ht="12"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row>
    <row r="657" spans="1:48" ht="12"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row>
    <row r="658" spans="1:48" ht="12"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row>
    <row r="659" spans="1:48" ht="12"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row>
    <row r="660" spans="1:48" ht="12"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row>
    <row r="661" spans="1:48" ht="12"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row>
    <row r="662" spans="1:48" ht="12"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row>
    <row r="663" spans="1:48" ht="12"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row>
    <row r="664" spans="1:48" ht="12"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row>
    <row r="665" spans="1:48" ht="12"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row>
    <row r="666" spans="1:48" ht="12"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row>
    <row r="667" spans="1:48" ht="12"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row>
    <row r="668" spans="1:48" ht="12"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row>
    <row r="669" spans="1:48" ht="12"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row>
    <row r="670" spans="1:48" ht="12"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row>
    <row r="671" spans="1:48" ht="12"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row>
    <row r="672" spans="1:48" ht="12"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row>
    <row r="673" spans="1:48" ht="12"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row>
    <row r="674" spans="1:48" ht="12"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row>
    <row r="675" spans="1:48" ht="12"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row>
    <row r="676" spans="1:48" ht="12"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row>
    <row r="677" spans="1:48" ht="12"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row>
    <row r="678" spans="1:48" ht="12"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row>
    <row r="679" spans="1:48" ht="12"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row>
    <row r="680" spans="1:48" ht="12"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row>
    <row r="681" spans="1:48" ht="12"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row>
    <row r="682" spans="1:48" ht="12"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row>
    <row r="683" spans="1:48" ht="12"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row>
    <row r="684" spans="1:48" ht="12"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row>
    <row r="685" spans="1:48" ht="12"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row>
    <row r="686" spans="1:48" ht="12"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row>
    <row r="687" spans="1:48" ht="12"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row>
    <row r="688" spans="1:48" ht="12"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row>
    <row r="689" spans="1:48" ht="12"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row>
    <row r="690" spans="1:48" ht="12"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row>
    <row r="691" spans="1:48" ht="12"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row>
    <row r="692" spans="1:48" ht="12"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row>
    <row r="693" spans="1:48" ht="12"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row>
    <row r="694" spans="1:48" ht="12"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row>
    <row r="695" spans="1:48" ht="12"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row>
    <row r="696" spans="1:48" ht="12"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row>
    <row r="697" spans="1:48" ht="12"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row>
    <row r="698" spans="1:48" ht="12"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row>
    <row r="699" spans="1:48" ht="12"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row>
    <row r="700" spans="1:48" ht="12"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row>
    <row r="701" spans="1:48" ht="12"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row>
    <row r="702" spans="1:48" ht="12"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row>
    <row r="703" spans="1:48" ht="12"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row>
    <row r="704" spans="1:48" ht="12"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row>
    <row r="705" spans="1:48" ht="12"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row>
    <row r="706" spans="1:48" ht="12"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row>
    <row r="707" spans="1:48" ht="12"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row>
    <row r="708" spans="1:48" ht="12"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row>
    <row r="709" spans="1:48" ht="12"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row>
    <row r="710" spans="1:48" ht="12"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row>
    <row r="711" spans="1:48" ht="12"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row>
    <row r="712" spans="1:48" ht="12"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row>
    <row r="713" spans="1:48" ht="12"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row>
    <row r="714" spans="1:48" ht="12"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row>
    <row r="715" spans="1:48" ht="12"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row>
    <row r="716" spans="1:48" ht="12"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row>
    <row r="717" spans="1:48" ht="12"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row>
    <row r="718" spans="1:48" ht="12"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row>
    <row r="719" spans="1:48" ht="12"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row>
    <row r="720" spans="1:48" ht="12"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row>
    <row r="721" spans="1:48" ht="12"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row>
    <row r="722" spans="1:48" ht="12"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row>
    <row r="723" spans="1:48" ht="12"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row>
    <row r="724" spans="1:48" ht="12"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row>
    <row r="725" spans="1:48" ht="12"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row>
    <row r="726" spans="1:48" ht="12"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row>
    <row r="727" spans="1:48" ht="12"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row>
    <row r="728" spans="1:48" ht="12"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row>
    <row r="729" spans="1:48" ht="12"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row>
    <row r="730" spans="1:48" ht="12"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row>
    <row r="731" spans="1:48" ht="12"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row>
    <row r="732" spans="1:48" ht="12"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row>
    <row r="733" spans="1:48" ht="12"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row>
    <row r="734" spans="1:48" ht="12"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row>
    <row r="735" spans="1:48" ht="12"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row>
    <row r="736" spans="1:48" ht="12"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row>
    <row r="737" spans="1:48" ht="12"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row>
    <row r="738" spans="1:48" ht="12"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row>
    <row r="739" spans="1:48" ht="12"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row>
    <row r="740" spans="1:48" ht="12"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row>
    <row r="741" spans="1:48" ht="12"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row>
    <row r="742" spans="1:48" ht="12"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row>
    <row r="743" spans="1:48" ht="12"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row>
    <row r="744" spans="1:48" ht="12"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row>
    <row r="745" spans="1:48" ht="12"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row>
    <row r="746" spans="1:48" ht="12"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row>
    <row r="747" spans="1:48" ht="12"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row>
    <row r="748" spans="1:48" ht="12"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row>
    <row r="749" spans="1:48" ht="12"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row>
    <row r="750" spans="1:48" ht="12"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row>
    <row r="751" spans="1:48" ht="12"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row>
    <row r="752" spans="1:48" ht="12"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row>
    <row r="753" spans="1:48" ht="12"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row>
    <row r="754" spans="1:48" ht="12"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row>
    <row r="755" spans="1:48" ht="12"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row>
    <row r="756" spans="1:48" ht="12"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row>
    <row r="757" spans="1:48" ht="12"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row>
    <row r="758" spans="1:48" ht="12"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row>
    <row r="759" spans="1:48" ht="12"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row>
    <row r="760" spans="1:48" ht="12"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row>
    <row r="761" spans="1:48" ht="12"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row>
    <row r="762" spans="1:48" ht="12"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row>
    <row r="763" spans="1:48" ht="12"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row>
    <row r="764" spans="1:48" ht="12"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row>
    <row r="765" spans="1:48" ht="12"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row>
    <row r="766" spans="1:48" ht="12"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row>
    <row r="767" spans="1:48" ht="12"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row>
    <row r="768" spans="1:48" ht="12"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row>
    <row r="769" spans="1:48" ht="12"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row>
    <row r="770" spans="1:48" ht="12"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row>
    <row r="771" spans="1:48" ht="12"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row>
    <row r="772" spans="1:48" ht="12"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row>
    <row r="773" spans="1:48" ht="12"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row>
    <row r="774" spans="1:48" ht="12"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row>
    <row r="775" spans="1:48" ht="12"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row>
    <row r="776" spans="1:48" ht="12"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row>
    <row r="777" spans="1:48" ht="12"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row>
    <row r="778" spans="1:48" ht="12"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row>
    <row r="779" spans="1:48" ht="12"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row>
    <row r="780" spans="1:48" ht="12"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row>
    <row r="781" spans="1:48" ht="12"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row>
    <row r="782" spans="1:48" ht="12"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row>
    <row r="783" spans="1:48" ht="12"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row>
    <row r="784" spans="1:48" ht="12"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row>
    <row r="785" spans="1:48" ht="12"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row>
    <row r="786" spans="1:48" ht="12"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row>
    <row r="787" spans="1:48" ht="12"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row>
    <row r="788" spans="1:48" ht="12"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row>
    <row r="789" spans="1:48" ht="12"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row>
    <row r="790" spans="1:48" ht="12"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row>
    <row r="791" spans="1:48" ht="12"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row>
    <row r="792" spans="1:48" ht="12"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row>
    <row r="793" spans="1:48" ht="12"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row>
    <row r="794" spans="1:48" ht="12"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row>
    <row r="795" spans="1:48" ht="12"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row>
    <row r="796" spans="1:48" ht="12"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row>
    <row r="797" spans="1:48" ht="12"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row>
    <row r="798" spans="1:48" ht="12"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row>
    <row r="799" spans="1:48" ht="12"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row>
    <row r="800" spans="1:48" ht="12"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row>
    <row r="801" spans="1:48" ht="12"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row>
    <row r="802" spans="1:48" ht="12"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row>
    <row r="803" spans="1:48" ht="12"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row>
    <row r="804" spans="1:48" ht="12"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row>
    <row r="805" spans="1:48" ht="12"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row>
    <row r="806" spans="1:48" ht="12"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row>
    <row r="807" spans="1:48" ht="12"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row>
    <row r="808" spans="1:48" ht="12"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row>
    <row r="809" spans="1:48" ht="12"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row>
    <row r="810" spans="1:48" ht="12"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row>
    <row r="811" spans="1:48" ht="12"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row>
    <row r="812" spans="1:48" ht="12"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row>
    <row r="813" spans="1:48" ht="12"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row>
    <row r="814" spans="1:48" ht="12"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row>
    <row r="815" spans="1:48" ht="12"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row>
    <row r="816" spans="1:48" ht="12"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row>
    <row r="817" spans="1:48" ht="12"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row>
    <row r="818" spans="1:48" ht="12"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row>
    <row r="819" spans="1:48" ht="12"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row>
    <row r="820" spans="1:48" ht="12"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row>
    <row r="821" spans="1:48" ht="12"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row>
    <row r="822" spans="1:48" ht="12"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row>
    <row r="823" spans="1:48" ht="12"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row>
    <row r="824" spans="1:48" ht="12"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row>
    <row r="825" spans="1:48" ht="12"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row>
    <row r="826" spans="1:48" ht="12"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row>
    <row r="827" spans="1:48" ht="12"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row>
    <row r="828" spans="1:48" ht="12"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row>
    <row r="829" spans="1:48" ht="12"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row>
    <row r="830" spans="1:48" ht="12"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row>
    <row r="831" spans="1:48" ht="12"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row>
    <row r="832" spans="1:48" ht="12"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row>
    <row r="833" spans="1:48" ht="12"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row>
    <row r="834" spans="1:48" ht="12"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row>
    <row r="835" spans="1:48" ht="12"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row>
    <row r="836" spans="1:48" ht="12"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row>
    <row r="837" spans="1:48" ht="12"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row>
    <row r="838" spans="1:48" ht="12"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row>
    <row r="839" spans="1:48" ht="12"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row>
    <row r="840" spans="1:48" ht="12"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row>
    <row r="841" spans="1:48" ht="12"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row>
    <row r="842" spans="1:48" ht="12"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row>
    <row r="843" spans="1:48" ht="12"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row>
    <row r="844" spans="1:48" ht="12"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row>
    <row r="845" spans="1:48" ht="12"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row>
    <row r="846" spans="1:48" ht="12"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row>
    <row r="847" spans="1:48" ht="12"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row>
    <row r="848" spans="1:48" ht="12"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row>
    <row r="849" spans="1:48" ht="12"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row>
    <row r="850" spans="1:48" ht="12"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row>
    <row r="851" spans="1:48" ht="12"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row>
    <row r="852" spans="1:48" ht="12"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row>
    <row r="853" spans="1:48" ht="12"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row>
    <row r="854" spans="1:48" ht="12"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row>
    <row r="855" spans="1:48" ht="12"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row>
    <row r="856" spans="1:48" ht="12"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row>
    <row r="857" spans="1:48" ht="12"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row>
    <row r="858" spans="1:48" ht="12"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row>
    <row r="859" spans="1:48" ht="12"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row>
    <row r="860" spans="1:48" ht="12"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row>
    <row r="861" spans="1:48" ht="12"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row>
    <row r="862" spans="1:48" ht="12"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row>
    <row r="863" spans="1:48" ht="12"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row>
    <row r="864" spans="1:48" ht="12"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row>
    <row r="865" spans="1:48" ht="12"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row>
    <row r="866" spans="1:48" ht="12"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row>
    <row r="867" spans="1:48" ht="12"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row>
    <row r="868" spans="1:48" ht="12"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row>
    <row r="869" spans="1:48" ht="12"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row>
    <row r="870" spans="1:48" ht="12"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row>
    <row r="871" spans="1:48" ht="12"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row>
    <row r="872" spans="1:48" ht="12"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row>
    <row r="873" spans="1:48" ht="12"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row>
    <row r="874" spans="1:48" ht="12"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row>
    <row r="875" spans="1:48" ht="12"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row>
    <row r="876" spans="1:48" ht="12"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row>
    <row r="877" spans="1:48" ht="12"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row>
    <row r="878" spans="1:48" ht="12"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row>
    <row r="879" spans="1:48" ht="12"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row>
    <row r="880" spans="1:48" ht="12"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row>
    <row r="881" spans="1:48" ht="12"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row>
    <row r="882" spans="1:48" ht="12"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row>
    <row r="883" spans="1:48" ht="12"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row>
    <row r="884" spans="1:48" ht="12"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row>
    <row r="885" spans="1:48" ht="12"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row>
    <row r="886" spans="1:48" ht="12"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row>
    <row r="887" spans="1:48" ht="12"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row>
    <row r="888" spans="1:48" ht="12"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row>
    <row r="889" spans="1:48" ht="12"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row>
    <row r="890" spans="1:48" ht="12"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row>
    <row r="891" spans="1:48" ht="12"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row>
    <row r="892" spans="1:48" ht="12"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row>
    <row r="893" spans="1:48" ht="12"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row>
    <row r="894" spans="1:48" ht="12"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row>
    <row r="895" spans="1:48" ht="12"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row>
    <row r="896" spans="1:48" ht="12"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row>
    <row r="897" spans="1:48" ht="12"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row>
    <row r="898" spans="1:48" ht="12"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row>
    <row r="899" spans="1:48" ht="12"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row>
    <row r="900" spans="1:48" ht="12"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row>
    <row r="901" spans="1:48" ht="12"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row>
    <row r="902" spans="1:48" ht="12"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row>
    <row r="903" spans="1:48" ht="12"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row>
    <row r="904" spans="1:48" ht="12"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row>
    <row r="905" spans="1:48" ht="12"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row>
    <row r="906" spans="1:48" ht="12"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row>
    <row r="907" spans="1:48" ht="12"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row>
    <row r="908" spans="1:48" ht="12"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row>
    <row r="909" spans="1:48" ht="12"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row>
    <row r="910" spans="1:48" ht="12"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row>
    <row r="911" spans="1:48" ht="12"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row>
    <row r="912" spans="1:48" ht="12"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row>
    <row r="913" spans="1:48" ht="12"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row>
    <row r="914" spans="1:48" ht="12"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row>
    <row r="915" spans="1:48" ht="12"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row>
    <row r="916" spans="1:48" ht="12"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row>
    <row r="917" spans="1:48" ht="12"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row>
    <row r="918" spans="1:48" ht="12"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row>
    <row r="919" spans="1:48" ht="12"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row>
    <row r="920" spans="1:48" ht="12"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row>
    <row r="921" spans="1:48" ht="12"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row>
    <row r="922" spans="1:48" ht="12"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row>
    <row r="923" spans="1:48" ht="12"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row>
    <row r="924" spans="1:48" ht="12"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row>
    <row r="925" spans="1:48" ht="12"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row>
    <row r="926" spans="1:48" ht="12"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row>
    <row r="927" spans="1:48" ht="12"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row>
    <row r="928" spans="1:48" ht="12"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row>
    <row r="929" spans="1:48" ht="12"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row>
    <row r="930" spans="1:48" ht="12"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row>
    <row r="931" spans="1:48" ht="12"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row>
    <row r="932" spans="1:48" ht="12"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row>
    <row r="933" spans="1:48" ht="12"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row>
    <row r="934" spans="1:48" ht="12"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row>
    <row r="935" spans="1:48" ht="12"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row>
    <row r="936" spans="1:48" ht="12"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row>
    <row r="937" spans="1:48" ht="12"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row>
    <row r="938" spans="1:48" ht="12"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row>
    <row r="939" spans="1:48" ht="12"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row>
    <row r="940" spans="1:48" ht="12"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row>
    <row r="941" spans="1:48" ht="12"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row>
    <row r="942" spans="1:48" ht="12"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row>
    <row r="943" spans="1:48" ht="12"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row>
    <row r="944" spans="1:48" ht="12"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row>
    <row r="945" spans="1:48" ht="12"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row>
    <row r="946" spans="1:48" ht="12"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row>
    <row r="947" spans="1:48" ht="12"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row>
    <row r="948" spans="1:48" ht="12"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row>
    <row r="949" spans="1:48" ht="12"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row>
    <row r="950" spans="1:48" ht="12"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row>
    <row r="951" spans="1:48" ht="12"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row>
    <row r="952" spans="1:48" ht="12"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row>
    <row r="953" spans="1:48" ht="12"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row>
    <row r="954" spans="1:48" ht="12"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row>
    <row r="955" spans="1:48" ht="12"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row>
    <row r="956" spans="1:48" ht="12"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row>
    <row r="957" spans="1:48" ht="12"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row>
    <row r="958" spans="1:48" ht="12"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row>
    <row r="959" spans="1:48" ht="12"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row>
    <row r="960" spans="1:48" ht="12"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row>
    <row r="961" spans="1:48" ht="12"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row>
    <row r="962" spans="1:48" ht="12"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row>
    <row r="963" spans="1:48" ht="12"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row>
    <row r="964" spans="1:48" ht="12"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row>
    <row r="965" spans="1:48" ht="12"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row>
    <row r="966" spans="1:48" ht="12"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row>
    <row r="967" spans="1:48" ht="12"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row>
    <row r="968" spans="1:48" ht="12"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row>
    <row r="969" spans="1:48" ht="12"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row>
    <row r="970" spans="1:48" ht="12"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row>
    <row r="971" spans="1:48" ht="12"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row>
    <row r="972" spans="1:48" ht="12"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row>
    <row r="973" spans="1:48" ht="12"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row>
    <row r="974" spans="1:48" ht="12"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row>
    <row r="975" spans="1:48" ht="12"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row>
    <row r="976" spans="1:48" ht="12"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row>
    <row r="977" spans="1:48" ht="12"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row>
    <row r="978" spans="1:48" ht="12"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row>
    <row r="979" spans="1:48" ht="12"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row>
    <row r="980" spans="1:48" ht="12"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row>
    <row r="981" spans="1:48" ht="12"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row>
    <row r="982" spans="1:48" ht="12"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row>
    <row r="983" spans="1:48" ht="12"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row>
    <row r="984" spans="1:48" ht="12"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row>
    <row r="985" spans="1:48" ht="12"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row>
    <row r="986" spans="1:48" ht="12"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row>
    <row r="987" spans="1:48" ht="12"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row>
    <row r="988" spans="1:48" ht="12"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row>
    <row r="989" spans="1:48" ht="12"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row>
    <row r="990" spans="1:48" ht="12"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row>
    <row r="991" spans="1:48" ht="12"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row>
    <row r="992" spans="1:48" ht="12"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row>
    <row r="993" spans="1:48" ht="12"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row>
    <row r="994" spans="1:48" ht="12"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row>
    <row r="995" spans="1:48" ht="12"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row>
    <row r="996" spans="1:48" ht="12"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row>
    <row r="997" spans="1:48" ht="12"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row>
    <row r="998" spans="1:48" ht="12"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row>
    <row r="999" spans="1:48" ht="12"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row>
    <row r="1000" spans="1:48" ht="12"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row>
    <row r="1001" spans="1:48" ht="12" customHeight="1" x14ac:dyDescent="0.25">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row>
    <row r="1002" spans="1:48" ht="12" customHeight="1" x14ac:dyDescent="0.25">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row>
    <row r="1003" spans="1:48" ht="12" customHeight="1" x14ac:dyDescent="0.25">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row>
    <row r="1004" spans="1:48" ht="12" customHeight="1" x14ac:dyDescent="0.25">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row>
    <row r="1005" spans="1:48" ht="12" customHeight="1" x14ac:dyDescent="0.25">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row>
    <row r="1006" spans="1:48" ht="12" customHeight="1" x14ac:dyDescent="0.25">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row>
    <row r="1007" spans="1:48" ht="12" customHeight="1" x14ac:dyDescent="0.25">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row>
    <row r="1008" spans="1:48" ht="12" customHeight="1" x14ac:dyDescent="0.25">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row>
    <row r="1009" spans="1:48" ht="12" customHeight="1" x14ac:dyDescent="0.25">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row>
    <row r="1010" spans="1:48" ht="12" customHeight="1" x14ac:dyDescent="0.25">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row>
    <row r="1011" spans="1:48" ht="12" customHeight="1" x14ac:dyDescent="0.25">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row>
    <row r="1012" spans="1:48" ht="12" customHeight="1" x14ac:dyDescent="0.25">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row>
    <row r="1013" spans="1:48" ht="12" customHeight="1" x14ac:dyDescent="0.25">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row>
    <row r="1014" spans="1:48" ht="12" customHeight="1" x14ac:dyDescent="0.25">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row>
    <row r="1015" spans="1:48" ht="12" customHeight="1" x14ac:dyDescent="0.25">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row>
    <row r="1016" spans="1:48" ht="12" customHeight="1" x14ac:dyDescent="0.25">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row>
    <row r="1017" spans="1:48" ht="12" customHeight="1" x14ac:dyDescent="0.25">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row>
    <row r="1018" spans="1:48" ht="12" customHeight="1" x14ac:dyDescent="0.25">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row>
    <row r="1019" spans="1:48" ht="12" customHeight="1" x14ac:dyDescent="0.25">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row>
    <row r="1020" spans="1:48" ht="12" customHeight="1" x14ac:dyDescent="0.25">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row>
    <row r="1021" spans="1:48" ht="12" customHeight="1" x14ac:dyDescent="0.25">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row>
    <row r="1022" spans="1:48" ht="12" customHeight="1" x14ac:dyDescent="0.25">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row>
    <row r="1023" spans="1:48" ht="12" customHeight="1" x14ac:dyDescent="0.25">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row>
    <row r="1024" spans="1:48" ht="12" customHeight="1" x14ac:dyDescent="0.25">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row>
    <row r="1025" spans="1:48" ht="12" customHeight="1" x14ac:dyDescent="0.25">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row>
    <row r="1026" spans="1:48" ht="12" customHeight="1" x14ac:dyDescent="0.25">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row>
    <row r="1027" spans="1:48" ht="12" customHeight="1" x14ac:dyDescent="0.25">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row>
    <row r="1028" spans="1:48" ht="12" customHeight="1" x14ac:dyDescent="0.25">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row>
    <row r="1029" spans="1:48" ht="12" customHeight="1" x14ac:dyDescent="0.25">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row>
    <row r="1030" spans="1:48" ht="12" customHeight="1" x14ac:dyDescent="0.25">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row>
    <row r="1031" spans="1:48" ht="12" customHeight="1" x14ac:dyDescent="0.25">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row>
    <row r="1032" spans="1:48" ht="12" customHeight="1" x14ac:dyDescent="0.25">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row>
    <row r="1033" spans="1:48" ht="12" customHeight="1" x14ac:dyDescent="0.25">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row>
    <row r="1034" spans="1:48" ht="12" customHeight="1" x14ac:dyDescent="0.25">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row>
    <row r="1035" spans="1:48" ht="12" customHeight="1" x14ac:dyDescent="0.25">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row>
    <row r="1036" spans="1:48" ht="12" customHeight="1" x14ac:dyDescent="0.25">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row>
    <row r="1037" spans="1:48" ht="12" customHeight="1" x14ac:dyDescent="0.25">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row>
    <row r="1038" spans="1:48" ht="12" customHeight="1" x14ac:dyDescent="0.25">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row>
    <row r="1039" spans="1:48" ht="12" customHeight="1" x14ac:dyDescent="0.25">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row>
    <row r="1040" spans="1:48" ht="12" customHeight="1" x14ac:dyDescent="0.25">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row>
    <row r="1041" spans="1:48" ht="12" customHeight="1" x14ac:dyDescent="0.25">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row>
    <row r="1042" spans="1:48" ht="12" customHeight="1" x14ac:dyDescent="0.25">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row>
    <row r="1043" spans="1:48" ht="12" customHeight="1" x14ac:dyDescent="0.25">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row>
    <row r="1044" spans="1:48" ht="12" customHeight="1" x14ac:dyDescent="0.25">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row>
    <row r="1045" spans="1:48" ht="12" customHeight="1" x14ac:dyDescent="0.25">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row>
    <row r="1046" spans="1:48" ht="12" customHeight="1" x14ac:dyDescent="0.25">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row>
    <row r="1047" spans="1:48" ht="12" customHeight="1" x14ac:dyDescent="0.25">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row>
    <row r="1048" spans="1:48" ht="12" customHeight="1" x14ac:dyDescent="0.25">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row>
    <row r="1049" spans="1:48" ht="12" customHeight="1" x14ac:dyDescent="0.25">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row>
    <row r="1050" spans="1:48" ht="12" customHeight="1" x14ac:dyDescent="0.25">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row>
    <row r="1051" spans="1:48" ht="12" customHeight="1" x14ac:dyDescent="0.25">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row>
    <row r="1052" spans="1:48" ht="12" customHeight="1" x14ac:dyDescent="0.25">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row>
    <row r="1053" spans="1:48" ht="12" customHeight="1" x14ac:dyDescent="0.25">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row>
    <row r="1054" spans="1:48" ht="12" customHeight="1" x14ac:dyDescent="0.25">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row>
    <row r="1055" spans="1:48" ht="12" customHeight="1" x14ac:dyDescent="0.25">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row>
    <row r="1056" spans="1:48" ht="12" customHeight="1" x14ac:dyDescent="0.25">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row>
    <row r="1057" spans="1:48" ht="12" customHeight="1" x14ac:dyDescent="0.25">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row>
    <row r="1058" spans="1:48" ht="12" customHeight="1" x14ac:dyDescent="0.25">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row>
    <row r="1059" spans="1:48" ht="12" customHeight="1" x14ac:dyDescent="0.25">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row>
    <row r="1060" spans="1:48" ht="12" customHeight="1" x14ac:dyDescent="0.25">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row>
    <row r="1061" spans="1:48" ht="12" customHeight="1" x14ac:dyDescent="0.25">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row>
    <row r="1062" spans="1:48" ht="12" customHeight="1" x14ac:dyDescent="0.25">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row>
    <row r="1063" spans="1:48" ht="12" customHeight="1" x14ac:dyDescent="0.25">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row>
    <row r="1064" spans="1:48" ht="12" customHeight="1" x14ac:dyDescent="0.25">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row>
    <row r="1065" spans="1:48" ht="12" customHeight="1" x14ac:dyDescent="0.25">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row>
    <row r="1066" spans="1:48" ht="12" customHeight="1" x14ac:dyDescent="0.25">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row>
    <row r="1067" spans="1:48" ht="12" customHeight="1" x14ac:dyDescent="0.25">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row>
    <row r="1068" spans="1:48" ht="12" customHeight="1" x14ac:dyDescent="0.25">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row>
    <row r="1069" spans="1:48" ht="12" customHeight="1" x14ac:dyDescent="0.25">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row>
    <row r="1070" spans="1:48" ht="12" customHeight="1" x14ac:dyDescent="0.25">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row>
    <row r="1071" spans="1:48" ht="12" customHeight="1" x14ac:dyDescent="0.25">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row>
    <row r="1072" spans="1:48" ht="12" customHeight="1" x14ac:dyDescent="0.25">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row>
    <row r="1073" spans="1:48" ht="12" customHeight="1" x14ac:dyDescent="0.25">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row>
    <row r="1074" spans="1:48" ht="12" customHeight="1" x14ac:dyDescent="0.25">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row>
    <row r="1075" spans="1:48" ht="12" customHeight="1" x14ac:dyDescent="0.25">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row>
    <row r="1076" spans="1:48" ht="12" customHeight="1" x14ac:dyDescent="0.25">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row>
    <row r="1077" spans="1:48" ht="12" customHeight="1" x14ac:dyDescent="0.25">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row>
    <row r="1078" spans="1:48" ht="12" customHeight="1" x14ac:dyDescent="0.25">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row>
    <row r="1079" spans="1:48" ht="12" customHeight="1" x14ac:dyDescent="0.25">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row>
    <row r="1080" spans="1:48" ht="12" customHeight="1" x14ac:dyDescent="0.25">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row>
    <row r="1081" spans="1:48" ht="12" customHeight="1" x14ac:dyDescent="0.25">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row>
    <row r="1082" spans="1:48" ht="12" customHeight="1" x14ac:dyDescent="0.25">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row>
    <row r="1083" spans="1:48" ht="12" customHeight="1" x14ac:dyDescent="0.25">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row>
    <row r="1084" spans="1:48" ht="12" customHeight="1" x14ac:dyDescent="0.25">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row>
    <row r="1085" spans="1:48" ht="12" customHeight="1" x14ac:dyDescent="0.25">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row>
    <row r="1086" spans="1:48" ht="12" customHeight="1" x14ac:dyDescent="0.25">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row>
    <row r="1087" spans="1:48" ht="12" customHeight="1" x14ac:dyDescent="0.25">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row>
    <row r="1088" spans="1:48" ht="12" customHeight="1" x14ac:dyDescent="0.25">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row>
    <row r="1089" spans="1:48" ht="12" customHeight="1" x14ac:dyDescent="0.25">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row>
    <row r="1090" spans="1:48" ht="12" customHeight="1" x14ac:dyDescent="0.25">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row>
    <row r="1091" spans="1:48" ht="12" customHeight="1" x14ac:dyDescent="0.25">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row>
    <row r="1092" spans="1:48" ht="12" customHeight="1" x14ac:dyDescent="0.25">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row>
    <row r="1093" spans="1:48" ht="12" customHeight="1" x14ac:dyDescent="0.25">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row>
    <row r="1094" spans="1:48" ht="12" customHeight="1" x14ac:dyDescent="0.25">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row>
    <row r="1095" spans="1:48" ht="12" customHeight="1" x14ac:dyDescent="0.25">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row>
    <row r="1096" spans="1:48" ht="12" customHeight="1" x14ac:dyDescent="0.25">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row>
    <row r="1097" spans="1:48" ht="12" customHeight="1" x14ac:dyDescent="0.25">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row>
    <row r="1098" spans="1:48" ht="12" customHeight="1" x14ac:dyDescent="0.25">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row>
    <row r="1099" spans="1:48" ht="12" customHeight="1" x14ac:dyDescent="0.25">
      <c r="A1099" s="8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row>
    <row r="1100" spans="1:48" ht="12" customHeight="1" x14ac:dyDescent="0.25">
      <c r="A1100" s="8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row>
    <row r="1101" spans="1:48" ht="12" customHeight="1" x14ac:dyDescent="0.25">
      <c r="A1101" s="8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row>
    <row r="1102" spans="1:48" ht="12" customHeight="1" x14ac:dyDescent="0.25">
      <c r="A1102" s="8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row>
    <row r="1103" spans="1:48" ht="12" customHeight="1" x14ac:dyDescent="0.25">
      <c r="A1103" s="8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row>
    <row r="1104" spans="1:48" ht="12" customHeight="1" x14ac:dyDescent="0.25">
      <c r="A1104" s="8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row>
    <row r="1105" spans="1:48" ht="12" customHeight="1" x14ac:dyDescent="0.25">
      <c r="A1105" s="8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row>
    <row r="1106" spans="1:48" ht="12" customHeight="1" x14ac:dyDescent="0.25">
      <c r="A1106" s="8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row>
    <row r="1107" spans="1:48" ht="12" customHeight="1" x14ac:dyDescent="0.25">
      <c r="A1107" s="8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row>
    <row r="1108" spans="1:48" ht="12" customHeight="1" x14ac:dyDescent="0.25">
      <c r="A1108" s="8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row>
    <row r="1109" spans="1:48" ht="12" customHeight="1" x14ac:dyDescent="0.25">
      <c r="A1109" s="8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row>
    <row r="1110" spans="1:48" ht="12" customHeight="1" x14ac:dyDescent="0.25">
      <c r="A1110" s="8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row>
    <row r="1111" spans="1:48" ht="12" customHeight="1" x14ac:dyDescent="0.25">
      <c r="A1111" s="8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row>
    <row r="1112" spans="1:48" ht="12" customHeight="1" x14ac:dyDescent="0.25">
      <c r="A1112" s="8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row>
    <row r="1113" spans="1:48" ht="12" customHeight="1" x14ac:dyDescent="0.25">
      <c r="A1113" s="80"/>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row>
    <row r="1114" spans="1:48" ht="12" customHeight="1" x14ac:dyDescent="0.25">
      <c r="A1114" s="80"/>
      <c r="B1114" s="80"/>
      <c r="C1114" s="80"/>
      <c r="D1114" s="80"/>
      <c r="E1114" s="80"/>
      <c r="F1114" s="80"/>
      <c r="G1114" s="80"/>
      <c r="H1114" s="80"/>
      <c r="I1114" s="80"/>
      <c r="J1114" s="80"/>
      <c r="K1114" s="80"/>
      <c r="L1114" s="80"/>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row>
    <row r="1115" spans="1:48" ht="12" customHeight="1" x14ac:dyDescent="0.25">
      <c r="A1115" s="80"/>
      <c r="B1115" s="80"/>
      <c r="C1115" s="80"/>
      <c r="D1115" s="80"/>
      <c r="E1115" s="80"/>
      <c r="F1115" s="80"/>
      <c r="G1115" s="80"/>
      <c r="H1115" s="80"/>
      <c r="I1115" s="80"/>
      <c r="J1115" s="80"/>
      <c r="K1115" s="80"/>
      <c r="L1115" s="80"/>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row>
    <row r="1116" spans="1:48" ht="12" customHeight="1" x14ac:dyDescent="0.25">
      <c r="A1116" s="80"/>
      <c r="B1116" s="80"/>
      <c r="C1116" s="80"/>
      <c r="D1116" s="80"/>
      <c r="E1116" s="80"/>
      <c r="F1116" s="80"/>
      <c r="G1116" s="80"/>
      <c r="H1116" s="80"/>
      <c r="I1116" s="80"/>
      <c r="J1116" s="80"/>
      <c r="K1116" s="80"/>
      <c r="L1116" s="80"/>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row>
    <row r="1117" spans="1:48" ht="12" customHeight="1" x14ac:dyDescent="0.25">
      <c r="A1117" s="80"/>
      <c r="B1117" s="80"/>
      <c r="C1117" s="80"/>
      <c r="D1117" s="80"/>
      <c r="E1117" s="80"/>
      <c r="F1117" s="80"/>
      <c r="G1117" s="80"/>
      <c r="H1117" s="80"/>
      <c r="I1117" s="80"/>
      <c r="J1117" s="80"/>
      <c r="K1117" s="80"/>
      <c r="L1117" s="80"/>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row>
    <row r="1118" spans="1:48" ht="12" customHeight="1" x14ac:dyDescent="0.25">
      <c r="A1118" s="80"/>
      <c r="B1118" s="80"/>
      <c r="C1118" s="80"/>
      <c r="D1118" s="80"/>
      <c r="E1118" s="80"/>
      <c r="F1118" s="80"/>
      <c r="G1118" s="80"/>
      <c r="H1118" s="80"/>
      <c r="I1118" s="80"/>
      <c r="J1118" s="80"/>
      <c r="K1118" s="80"/>
      <c r="L1118" s="80"/>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row>
    <row r="1119" spans="1:48" ht="12" customHeight="1" x14ac:dyDescent="0.25">
      <c r="A1119" s="80"/>
      <c r="B1119" s="80"/>
      <c r="C1119" s="80"/>
      <c r="D1119" s="80"/>
      <c r="E1119" s="80"/>
      <c r="F1119" s="80"/>
      <c r="G1119" s="80"/>
      <c r="H1119" s="80"/>
      <c r="I1119" s="80"/>
      <c r="J1119" s="80"/>
      <c r="K1119" s="80"/>
      <c r="L1119" s="80"/>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row>
    <row r="1120" spans="1:48" ht="12" customHeight="1" x14ac:dyDescent="0.25">
      <c r="A1120" s="80"/>
      <c r="B1120" s="80"/>
      <c r="C1120" s="80"/>
      <c r="D1120" s="80"/>
      <c r="E1120" s="80"/>
      <c r="F1120" s="80"/>
      <c r="G1120" s="80"/>
      <c r="H1120" s="80"/>
      <c r="I1120" s="80"/>
      <c r="J1120" s="80"/>
      <c r="K1120" s="80"/>
      <c r="L1120" s="80"/>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row>
    <row r="1121" spans="1:48" ht="12" customHeight="1" x14ac:dyDescent="0.25">
      <c r="A1121" s="80"/>
      <c r="B1121" s="80"/>
      <c r="C1121" s="80"/>
      <c r="D1121" s="80"/>
      <c r="E1121" s="80"/>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row>
    <row r="1122" spans="1:48" ht="12" customHeight="1" x14ac:dyDescent="0.25">
      <c r="A1122" s="80"/>
      <c r="B1122" s="80"/>
      <c r="C1122" s="80"/>
      <c r="D1122" s="80"/>
      <c r="E1122" s="80"/>
      <c r="F1122" s="80"/>
      <c r="G1122" s="80"/>
      <c r="H1122" s="80"/>
      <c r="I1122" s="80"/>
      <c r="J1122" s="80"/>
      <c r="K1122" s="80"/>
      <c r="L1122" s="80"/>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row>
    <row r="1123" spans="1:48" ht="12" customHeight="1" x14ac:dyDescent="0.25">
      <c r="A1123" s="80"/>
      <c r="B1123" s="80"/>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row>
    <row r="1124" spans="1:48" ht="12" customHeight="1" x14ac:dyDescent="0.25">
      <c r="A1124" s="80"/>
      <c r="B1124" s="80"/>
      <c r="C1124" s="80"/>
      <c r="D1124" s="80"/>
      <c r="E1124" s="80"/>
      <c r="F1124" s="80"/>
      <c r="G1124" s="80"/>
      <c r="H1124" s="80"/>
      <c r="I1124" s="80"/>
      <c r="J1124" s="80"/>
      <c r="K1124" s="80"/>
      <c r="L1124" s="80"/>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row>
    <row r="1125" spans="1:48" ht="12" customHeight="1" x14ac:dyDescent="0.25">
      <c r="A1125" s="80"/>
      <c r="B1125" s="80"/>
      <c r="C1125" s="80"/>
      <c r="D1125" s="80"/>
      <c r="E1125" s="80"/>
      <c r="F1125" s="80"/>
      <c r="G1125" s="80"/>
      <c r="H1125" s="80"/>
      <c r="I1125" s="80"/>
      <c r="J1125" s="80"/>
      <c r="K1125" s="80"/>
      <c r="L1125" s="80"/>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row>
    <row r="1126" spans="1:48" ht="12" customHeight="1" x14ac:dyDescent="0.25">
      <c r="A1126" s="80"/>
      <c r="B1126" s="80"/>
      <c r="C1126" s="80"/>
      <c r="D1126" s="80"/>
      <c r="E1126" s="80"/>
      <c r="F1126" s="80"/>
      <c r="G1126" s="80"/>
      <c r="H1126" s="80"/>
      <c r="I1126" s="80"/>
      <c r="J1126" s="80"/>
      <c r="K1126" s="80"/>
      <c r="L1126" s="80"/>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row>
    <row r="1127" spans="1:48" ht="12" customHeight="1" x14ac:dyDescent="0.25">
      <c r="A1127" s="80"/>
      <c r="B1127" s="80"/>
      <c r="C1127" s="80"/>
      <c r="D1127" s="80"/>
      <c r="E1127" s="80"/>
      <c r="F1127" s="80"/>
      <c r="G1127" s="80"/>
      <c r="H1127" s="80"/>
      <c r="I1127" s="80"/>
      <c r="J1127" s="80"/>
      <c r="K1127" s="80"/>
      <c r="L1127" s="80"/>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row>
    <row r="1128" spans="1:48" ht="12" customHeight="1" x14ac:dyDescent="0.25">
      <c r="A1128" s="80"/>
      <c r="B1128" s="80"/>
      <c r="C1128" s="80"/>
      <c r="D1128" s="80"/>
      <c r="E1128" s="80"/>
      <c r="F1128" s="80"/>
      <c r="G1128" s="80"/>
      <c r="H1128" s="80"/>
      <c r="I1128" s="80"/>
      <c r="J1128" s="80"/>
      <c r="K1128" s="80"/>
      <c r="L1128" s="80"/>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row>
    <row r="1129" spans="1:48" ht="12" customHeight="1" x14ac:dyDescent="0.25">
      <c r="A1129" s="80"/>
      <c r="B1129" s="80"/>
      <c r="C1129" s="80"/>
      <c r="D1129" s="80"/>
      <c r="E1129" s="80"/>
      <c r="F1129" s="80"/>
      <c r="G1129" s="80"/>
      <c r="H1129" s="80"/>
      <c r="I1129" s="80"/>
      <c r="J1129" s="80"/>
      <c r="K1129" s="80"/>
      <c r="L1129" s="80"/>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row>
    <row r="1130" spans="1:48" ht="12" customHeight="1" x14ac:dyDescent="0.25">
      <c r="A1130" s="80"/>
      <c r="B1130" s="80"/>
      <c r="C1130" s="80"/>
      <c r="D1130" s="80"/>
      <c r="E1130" s="80"/>
      <c r="F1130" s="80"/>
      <c r="G1130" s="80"/>
      <c r="H1130" s="80"/>
      <c r="I1130" s="80"/>
      <c r="J1130" s="80"/>
      <c r="K1130" s="80"/>
      <c r="L1130" s="80"/>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row>
    <row r="1131" spans="1:48" ht="12" customHeight="1" x14ac:dyDescent="0.25">
      <c r="A1131" s="80"/>
      <c r="B1131" s="80"/>
      <c r="C1131" s="80"/>
      <c r="D1131" s="80"/>
      <c r="E1131" s="80"/>
      <c r="F1131" s="80"/>
      <c r="G1131" s="80"/>
      <c r="H1131" s="80"/>
      <c r="I1131" s="80"/>
      <c r="J1131" s="80"/>
      <c r="K1131" s="80"/>
      <c r="L1131" s="80"/>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row>
    <row r="1132" spans="1:48" ht="12" customHeight="1" x14ac:dyDescent="0.25">
      <c r="A1132" s="80"/>
      <c r="B1132" s="80"/>
      <c r="C1132" s="80"/>
      <c r="D1132" s="80"/>
      <c r="E1132" s="80"/>
      <c r="F1132" s="80"/>
      <c r="G1132" s="80"/>
      <c r="H1132" s="80"/>
      <c r="I1132" s="80"/>
      <c r="J1132" s="80"/>
      <c r="K1132" s="80"/>
      <c r="L1132" s="80"/>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row>
    <row r="1133" spans="1:48" ht="12" customHeight="1" x14ac:dyDescent="0.25">
      <c r="A1133" s="80"/>
      <c r="B1133" s="80"/>
      <c r="C1133" s="80"/>
      <c r="D1133" s="80"/>
      <c r="E1133" s="80"/>
      <c r="F1133" s="80"/>
      <c r="G1133" s="80"/>
      <c r="H1133" s="80"/>
      <c r="I1133" s="80"/>
      <c r="J1133" s="80"/>
      <c r="K1133" s="80"/>
      <c r="L1133" s="80"/>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row>
    <row r="1134" spans="1:48" ht="12" customHeight="1" x14ac:dyDescent="0.25">
      <c r="A1134" s="80"/>
      <c r="B1134" s="80"/>
      <c r="C1134" s="80"/>
      <c r="D1134" s="80"/>
      <c r="E1134" s="80"/>
      <c r="F1134" s="80"/>
      <c r="G1134" s="80"/>
      <c r="H1134" s="80"/>
      <c r="I1134" s="80"/>
      <c r="J1134" s="80"/>
      <c r="K1134" s="80"/>
      <c r="L1134" s="80"/>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row>
    <row r="1135" spans="1:48" ht="12" customHeight="1" x14ac:dyDescent="0.25">
      <c r="A1135" s="80"/>
      <c r="B1135" s="80"/>
      <c r="C1135" s="80"/>
      <c r="D1135" s="80"/>
      <c r="E1135" s="80"/>
      <c r="F1135" s="80"/>
      <c r="G1135" s="80"/>
      <c r="H1135" s="80"/>
      <c r="I1135" s="80"/>
      <c r="J1135" s="80"/>
      <c r="K1135" s="80"/>
      <c r="L1135" s="80"/>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row>
    <row r="1136" spans="1:48" ht="12" customHeight="1" x14ac:dyDescent="0.25">
      <c r="A1136" s="80"/>
      <c r="B1136" s="80"/>
      <c r="C1136" s="80"/>
      <c r="D1136" s="80"/>
      <c r="E1136" s="80"/>
      <c r="F1136" s="80"/>
      <c r="G1136" s="80"/>
      <c r="H1136" s="80"/>
      <c r="I1136" s="80"/>
      <c r="J1136" s="80"/>
      <c r="K1136" s="80"/>
      <c r="L1136" s="80"/>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row>
    <row r="1137" spans="1:48" ht="12" customHeight="1" x14ac:dyDescent="0.25">
      <c r="A1137" s="80"/>
      <c r="B1137" s="80"/>
      <c r="C1137" s="80"/>
      <c r="D1137" s="80"/>
      <c r="E1137" s="80"/>
      <c r="F1137" s="80"/>
      <c r="G1137" s="80"/>
      <c r="H1137" s="80"/>
      <c r="I1137" s="80"/>
      <c r="J1137" s="80"/>
      <c r="K1137" s="80"/>
      <c r="L1137" s="80"/>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row>
    <row r="1138" spans="1:48" ht="12" customHeight="1" x14ac:dyDescent="0.25">
      <c r="A1138" s="80"/>
      <c r="B1138" s="80"/>
      <c r="C1138" s="80"/>
      <c r="D1138" s="80"/>
      <c r="E1138" s="80"/>
      <c r="F1138" s="80"/>
      <c r="G1138" s="80"/>
      <c r="H1138" s="80"/>
      <c r="I1138" s="80"/>
      <c r="J1138" s="80"/>
      <c r="K1138" s="80"/>
      <c r="L1138" s="80"/>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row>
    <row r="1139" spans="1:48" ht="12" customHeight="1" x14ac:dyDescent="0.25">
      <c r="A1139" s="80"/>
      <c r="B1139" s="80"/>
      <c r="C1139" s="80"/>
      <c r="D1139" s="80"/>
      <c r="E1139" s="80"/>
      <c r="F1139" s="80"/>
      <c r="G1139" s="80"/>
      <c r="H1139" s="80"/>
      <c r="I1139" s="80"/>
      <c r="J1139" s="80"/>
      <c r="K1139" s="80"/>
      <c r="L1139" s="80"/>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row>
    <row r="1140" spans="1:48" ht="12" customHeight="1" x14ac:dyDescent="0.25">
      <c r="A1140" s="80"/>
      <c r="B1140" s="80"/>
      <c r="C1140" s="80"/>
      <c r="D1140" s="80"/>
      <c r="E1140" s="80"/>
      <c r="F1140" s="80"/>
      <c r="G1140" s="80"/>
      <c r="H1140" s="80"/>
      <c r="I1140" s="80"/>
      <c r="J1140" s="80"/>
      <c r="K1140" s="80"/>
      <c r="L1140" s="80"/>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row>
    <row r="1141" spans="1:48" ht="12" customHeight="1" x14ac:dyDescent="0.25">
      <c r="A1141" s="80"/>
      <c r="B1141" s="80"/>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row>
    <row r="1142" spans="1:48" ht="12" customHeight="1" x14ac:dyDescent="0.25">
      <c r="A1142" s="80"/>
      <c r="B1142" s="80"/>
      <c r="C1142" s="80"/>
      <c r="D1142" s="80"/>
      <c r="E1142" s="80"/>
      <c r="F1142" s="80"/>
      <c r="G1142" s="80"/>
      <c r="H1142" s="80"/>
      <c r="I1142" s="80"/>
      <c r="J1142" s="80"/>
      <c r="K1142" s="80"/>
      <c r="L1142" s="80"/>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row>
    <row r="1143" spans="1:48" ht="12" customHeight="1" x14ac:dyDescent="0.25">
      <c r="A1143" s="80"/>
      <c r="B1143" s="80"/>
      <c r="C1143" s="80"/>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row>
    <row r="1144" spans="1:48" ht="12" customHeight="1" x14ac:dyDescent="0.25">
      <c r="A1144" s="80"/>
      <c r="B1144" s="80"/>
      <c r="C1144" s="80"/>
      <c r="D1144" s="80"/>
      <c r="E1144" s="80"/>
      <c r="F1144" s="80"/>
      <c r="G1144" s="80"/>
      <c r="H1144" s="80"/>
      <c r="I1144" s="80"/>
      <c r="J1144" s="80"/>
      <c r="K1144" s="80"/>
      <c r="L1144" s="80"/>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row>
    <row r="1145" spans="1:48" ht="12" customHeight="1" x14ac:dyDescent="0.25">
      <c r="A1145" s="80"/>
      <c r="B1145" s="80"/>
      <c r="C1145" s="80"/>
      <c r="D1145" s="80"/>
      <c r="E1145" s="80"/>
      <c r="F1145" s="80"/>
      <c r="G1145" s="80"/>
      <c r="H1145" s="80"/>
      <c r="I1145" s="80"/>
      <c r="J1145" s="80"/>
      <c r="K1145" s="80"/>
      <c r="L1145" s="80"/>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row>
    <row r="1146" spans="1:48" ht="12" customHeight="1" x14ac:dyDescent="0.25">
      <c r="A1146" s="80"/>
      <c r="B1146" s="80"/>
      <c r="C1146" s="80"/>
      <c r="D1146" s="80"/>
      <c r="E1146" s="80"/>
      <c r="F1146" s="80"/>
      <c r="G1146" s="80"/>
      <c r="H1146" s="80"/>
      <c r="I1146" s="80"/>
      <c r="J1146" s="80"/>
      <c r="K1146" s="80"/>
      <c r="L1146" s="80"/>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row>
    <row r="1147" spans="1:48" ht="12" customHeight="1" x14ac:dyDescent="0.25">
      <c r="A1147" s="80"/>
      <c r="B1147" s="80"/>
      <c r="C1147" s="80"/>
      <c r="D1147" s="80"/>
      <c r="E1147" s="80"/>
      <c r="F1147" s="80"/>
      <c r="G1147" s="80"/>
      <c r="H1147" s="80"/>
      <c r="I1147" s="80"/>
      <c r="J1147" s="80"/>
      <c r="K1147" s="80"/>
      <c r="L1147" s="80"/>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row>
    <row r="1148" spans="1:48" ht="12" customHeight="1" x14ac:dyDescent="0.25">
      <c r="A1148" s="80"/>
      <c r="B1148" s="80"/>
      <c r="C1148" s="80"/>
      <c r="D1148" s="80"/>
      <c r="E1148" s="80"/>
      <c r="F1148" s="80"/>
      <c r="G1148" s="80"/>
      <c r="H1148" s="80"/>
      <c r="I1148" s="80"/>
      <c r="J1148" s="80"/>
      <c r="K1148" s="80"/>
      <c r="L1148" s="80"/>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row>
    <row r="1149" spans="1:48" ht="12" customHeight="1" x14ac:dyDescent="0.25">
      <c r="A1149" s="80"/>
      <c r="B1149" s="80"/>
      <c r="C1149" s="80"/>
      <c r="D1149" s="80"/>
      <c r="E1149" s="80"/>
      <c r="F1149" s="80"/>
      <c r="G1149" s="80"/>
      <c r="H1149" s="80"/>
      <c r="I1149" s="80"/>
      <c r="J1149" s="80"/>
      <c r="K1149" s="80"/>
      <c r="L1149" s="80"/>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row>
    <row r="1150" spans="1:48" ht="12" customHeight="1" x14ac:dyDescent="0.25">
      <c r="A1150" s="80"/>
      <c r="B1150" s="80"/>
      <c r="C1150" s="80"/>
      <c r="D1150" s="80"/>
      <c r="E1150" s="80"/>
      <c r="F1150" s="80"/>
      <c r="G1150" s="80"/>
      <c r="H1150" s="80"/>
      <c r="I1150" s="80"/>
      <c r="J1150" s="80"/>
      <c r="K1150" s="80"/>
      <c r="L1150" s="80"/>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row>
    <row r="1151" spans="1:48" ht="12" customHeight="1" x14ac:dyDescent="0.25">
      <c r="A1151" s="80"/>
      <c r="B1151" s="80"/>
      <c r="C1151" s="80"/>
      <c r="D1151" s="80"/>
      <c r="E1151" s="80"/>
      <c r="F1151" s="80"/>
      <c r="G1151" s="80"/>
      <c r="H1151" s="80"/>
      <c r="I1151" s="80"/>
      <c r="J1151" s="80"/>
      <c r="K1151" s="80"/>
      <c r="L1151" s="80"/>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row>
    <row r="1152" spans="1:48" ht="12" customHeight="1" x14ac:dyDescent="0.25">
      <c r="A1152" s="80"/>
      <c r="B1152" s="80"/>
      <c r="C1152" s="80"/>
      <c r="D1152" s="80"/>
      <c r="E1152" s="80"/>
      <c r="F1152" s="80"/>
      <c r="G1152" s="80"/>
      <c r="H1152" s="80"/>
      <c r="I1152" s="80"/>
      <c r="J1152" s="80"/>
      <c r="K1152" s="80"/>
      <c r="L1152" s="80"/>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row>
    <row r="1153" spans="1:48" ht="12" customHeight="1" x14ac:dyDescent="0.25">
      <c r="A1153" s="80"/>
      <c r="B1153" s="80"/>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row>
    <row r="1154" spans="1:48" ht="12" customHeight="1" x14ac:dyDescent="0.25">
      <c r="A1154" s="80"/>
      <c r="B1154" s="80"/>
      <c r="C1154" s="80"/>
      <c r="D1154" s="80"/>
      <c r="E1154" s="80"/>
      <c r="F1154" s="80"/>
      <c r="G1154" s="80"/>
      <c r="H1154" s="80"/>
      <c r="I1154" s="80"/>
      <c r="J1154" s="80"/>
      <c r="K1154" s="80"/>
      <c r="L1154" s="80"/>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row>
    <row r="1155" spans="1:48" ht="12" customHeight="1" x14ac:dyDescent="0.25">
      <c r="A1155" s="80"/>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row>
    <row r="1156" spans="1:48" ht="12" customHeight="1" x14ac:dyDescent="0.25">
      <c r="A1156" s="80"/>
      <c r="B1156" s="80"/>
      <c r="C1156" s="80"/>
      <c r="D1156" s="80"/>
      <c r="E1156" s="80"/>
      <c r="F1156" s="80"/>
      <c r="G1156" s="80"/>
      <c r="H1156" s="80"/>
      <c r="I1156" s="80"/>
      <c r="J1156" s="80"/>
      <c r="K1156" s="80"/>
      <c r="L1156" s="80"/>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row>
    <row r="1157" spans="1:48" ht="12" customHeight="1" x14ac:dyDescent="0.25">
      <c r="A1157" s="80"/>
      <c r="B1157" s="80"/>
      <c r="C1157" s="80"/>
      <c r="D1157" s="80"/>
      <c r="E1157" s="80"/>
      <c r="F1157" s="80"/>
      <c r="G1157" s="80"/>
      <c r="H1157" s="80"/>
      <c r="I1157" s="80"/>
      <c r="J1157" s="80"/>
      <c r="K1157" s="80"/>
      <c r="L1157" s="80"/>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row>
    <row r="1158" spans="1:48" ht="12" customHeight="1" x14ac:dyDescent="0.25">
      <c r="A1158" s="80"/>
      <c r="B1158" s="80"/>
      <c r="C1158" s="80"/>
      <c r="D1158" s="80"/>
      <c r="E1158" s="80"/>
      <c r="F1158" s="80"/>
      <c r="G1158" s="80"/>
      <c r="H1158" s="80"/>
      <c r="I1158" s="80"/>
      <c r="J1158" s="80"/>
      <c r="K1158" s="80"/>
      <c r="L1158" s="80"/>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row>
    <row r="1159" spans="1:48" ht="12" customHeight="1" x14ac:dyDescent="0.25">
      <c r="A1159" s="80"/>
      <c r="B1159" s="80"/>
      <c r="C1159" s="80"/>
      <c r="D1159" s="80"/>
      <c r="E1159" s="80"/>
      <c r="F1159" s="80"/>
      <c r="G1159" s="80"/>
      <c r="H1159" s="80"/>
      <c r="I1159" s="80"/>
      <c r="J1159" s="80"/>
      <c r="K1159" s="80"/>
      <c r="L1159" s="80"/>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row>
    <row r="1160" spans="1:48" ht="12" customHeight="1" x14ac:dyDescent="0.25">
      <c r="A1160" s="80"/>
      <c r="B1160" s="80"/>
      <c r="C1160" s="80"/>
      <c r="D1160" s="80"/>
      <c r="E1160" s="80"/>
      <c r="F1160" s="80"/>
      <c r="G1160" s="80"/>
      <c r="H1160" s="80"/>
      <c r="I1160" s="80"/>
      <c r="J1160" s="80"/>
      <c r="K1160" s="80"/>
      <c r="L1160" s="80"/>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row>
    <row r="1161" spans="1:48" ht="12" customHeight="1" x14ac:dyDescent="0.25">
      <c r="A1161" s="80"/>
      <c r="B1161" s="80"/>
      <c r="C1161" s="80"/>
      <c r="D1161" s="80"/>
      <c r="E1161" s="80"/>
      <c r="F1161" s="80"/>
      <c r="G1161" s="80"/>
      <c r="H1161" s="80"/>
      <c r="I1161" s="80"/>
      <c r="J1161" s="80"/>
      <c r="K1161" s="80"/>
      <c r="L1161" s="80"/>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row>
    <row r="1162" spans="1:48" ht="12" customHeight="1" x14ac:dyDescent="0.25">
      <c r="A1162" s="80"/>
      <c r="B1162" s="80"/>
      <c r="C1162" s="80"/>
      <c r="D1162" s="80"/>
      <c r="E1162" s="80"/>
      <c r="F1162" s="80"/>
      <c r="G1162" s="80"/>
      <c r="H1162" s="80"/>
      <c r="I1162" s="80"/>
      <c r="J1162" s="80"/>
      <c r="K1162" s="80"/>
      <c r="L1162" s="80"/>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row>
    <row r="1163" spans="1:48" ht="12" customHeight="1" x14ac:dyDescent="0.25">
      <c r="A1163" s="80"/>
      <c r="B1163" s="80"/>
      <c r="C1163" s="80"/>
      <c r="D1163" s="80"/>
      <c r="E1163" s="80"/>
      <c r="F1163" s="80"/>
      <c r="G1163" s="80"/>
      <c r="H1163" s="80"/>
      <c r="I1163" s="80"/>
      <c r="J1163" s="80"/>
      <c r="K1163" s="80"/>
      <c r="L1163" s="80"/>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row>
    <row r="1164" spans="1:48" ht="12" customHeight="1" x14ac:dyDescent="0.25">
      <c r="A1164" s="80"/>
      <c r="B1164" s="80"/>
      <c r="C1164" s="80"/>
      <c r="D1164" s="80"/>
      <c r="E1164" s="80"/>
      <c r="F1164" s="80"/>
      <c r="G1164" s="80"/>
      <c r="H1164" s="80"/>
      <c r="I1164" s="80"/>
      <c r="J1164" s="80"/>
      <c r="K1164" s="80"/>
      <c r="L1164" s="80"/>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row>
    <row r="1165" spans="1:48" ht="12" customHeight="1" x14ac:dyDescent="0.25">
      <c r="A1165" s="80"/>
      <c r="B1165" s="80"/>
      <c r="C1165" s="80"/>
      <c r="D1165" s="80"/>
      <c r="E1165" s="80"/>
      <c r="F1165" s="80"/>
      <c r="G1165" s="80"/>
      <c r="H1165" s="80"/>
      <c r="I1165" s="80"/>
      <c r="J1165" s="80"/>
      <c r="K1165" s="80"/>
      <c r="L1165" s="80"/>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row>
    <row r="1166" spans="1:48" ht="12" customHeight="1" x14ac:dyDescent="0.25">
      <c r="A1166" s="80"/>
      <c r="B1166" s="80"/>
      <c r="C1166" s="80"/>
      <c r="D1166" s="80"/>
      <c r="E1166" s="80"/>
      <c r="F1166" s="80"/>
      <c r="G1166" s="80"/>
      <c r="H1166" s="80"/>
      <c r="I1166" s="80"/>
      <c r="J1166" s="80"/>
      <c r="K1166" s="80"/>
      <c r="L1166" s="80"/>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row>
    <row r="1167" spans="1:48" ht="12" customHeight="1" x14ac:dyDescent="0.25">
      <c r="A1167" s="80"/>
      <c r="B1167" s="80"/>
      <c r="C1167" s="80"/>
      <c r="D1167" s="80"/>
      <c r="E1167" s="80"/>
      <c r="F1167" s="80"/>
      <c r="G1167" s="80"/>
      <c r="H1167" s="80"/>
      <c r="I1167" s="80"/>
      <c r="J1167" s="80"/>
      <c r="K1167" s="80"/>
      <c r="L1167" s="80"/>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row>
    <row r="1168" spans="1:48" ht="12" customHeight="1" x14ac:dyDescent="0.25">
      <c r="A1168" s="80"/>
      <c r="B1168" s="80"/>
      <c r="C1168" s="80"/>
      <c r="D1168" s="80"/>
      <c r="E1168" s="80"/>
      <c r="F1168" s="80"/>
      <c r="G1168" s="80"/>
      <c r="H1168" s="80"/>
      <c r="I1168" s="80"/>
      <c r="J1168" s="80"/>
      <c r="K1168" s="80"/>
      <c r="L1168" s="80"/>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row>
    <row r="1169" spans="1:48" ht="12" customHeight="1" x14ac:dyDescent="0.25">
      <c r="A1169" s="80"/>
      <c r="B1169" s="80"/>
      <c r="C1169" s="80"/>
      <c r="D1169" s="80"/>
      <c r="E1169" s="80"/>
      <c r="F1169" s="80"/>
      <c r="G1169" s="80"/>
      <c r="H1169" s="80"/>
      <c r="I1169" s="80"/>
      <c r="J1169" s="80"/>
      <c r="K1169" s="80"/>
      <c r="L1169" s="80"/>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row>
    <row r="1170" spans="1:48" ht="12" customHeight="1" x14ac:dyDescent="0.25">
      <c r="A1170" s="80"/>
      <c r="B1170" s="80"/>
      <c r="C1170" s="80"/>
      <c r="D1170" s="80"/>
      <c r="E1170" s="80"/>
      <c r="F1170" s="80"/>
      <c r="G1170" s="80"/>
      <c r="H1170" s="80"/>
      <c r="I1170" s="80"/>
      <c r="J1170" s="80"/>
      <c r="K1170" s="80"/>
      <c r="L1170" s="80"/>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row>
    <row r="1171" spans="1:48" ht="12" customHeight="1" x14ac:dyDescent="0.25">
      <c r="A1171" s="80"/>
      <c r="B1171" s="80"/>
      <c r="C1171" s="80"/>
      <c r="D1171" s="80"/>
      <c r="E1171" s="80"/>
      <c r="F1171" s="80"/>
      <c r="G1171" s="80"/>
      <c r="H1171" s="80"/>
      <c r="I1171" s="80"/>
      <c r="J1171" s="80"/>
      <c r="K1171" s="80"/>
      <c r="L1171" s="80"/>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row>
    <row r="1172" spans="1:48" ht="12" customHeight="1" x14ac:dyDescent="0.25">
      <c r="A1172" s="80"/>
      <c r="B1172" s="80"/>
      <c r="C1172" s="80"/>
      <c r="D1172" s="80"/>
      <c r="E1172" s="80"/>
      <c r="F1172" s="80"/>
      <c r="G1172" s="80"/>
      <c r="H1172" s="80"/>
      <c r="I1172" s="80"/>
      <c r="J1172" s="80"/>
      <c r="K1172" s="80"/>
      <c r="L1172" s="80"/>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row>
    <row r="1173" spans="1:48" ht="12" customHeight="1" x14ac:dyDescent="0.25">
      <c r="A1173" s="80"/>
      <c r="B1173" s="80"/>
      <c r="C1173" s="80"/>
      <c r="D1173" s="80"/>
      <c r="E1173" s="80"/>
      <c r="F1173" s="80"/>
      <c r="G1173" s="80"/>
      <c r="H1173" s="80"/>
      <c r="I1173" s="80"/>
      <c r="J1173" s="80"/>
      <c r="K1173" s="80"/>
      <c r="L1173" s="80"/>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row>
    <row r="1174" spans="1:48" ht="12" customHeight="1" x14ac:dyDescent="0.25">
      <c r="A1174" s="80"/>
      <c r="B1174" s="80"/>
      <c r="C1174" s="80"/>
      <c r="D1174" s="80"/>
      <c r="E1174" s="80"/>
      <c r="F1174" s="80"/>
      <c r="G1174" s="80"/>
      <c r="H1174" s="80"/>
      <c r="I1174" s="80"/>
      <c r="J1174" s="80"/>
      <c r="K1174" s="80"/>
      <c r="L1174" s="80"/>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row>
    <row r="1175" spans="1:48" ht="12" customHeight="1" x14ac:dyDescent="0.25">
      <c r="A1175" s="80"/>
      <c r="B1175" s="80"/>
      <c r="C1175" s="80"/>
      <c r="D1175" s="80"/>
      <c r="E1175" s="80"/>
      <c r="F1175" s="80"/>
      <c r="G1175" s="80"/>
      <c r="H1175" s="80"/>
      <c r="I1175" s="80"/>
      <c r="J1175" s="80"/>
      <c r="K1175" s="80"/>
      <c r="L1175" s="80"/>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row>
    <row r="1176" spans="1:48" ht="12" customHeight="1" x14ac:dyDescent="0.25">
      <c r="A1176" s="80"/>
      <c r="B1176" s="80"/>
      <c r="C1176" s="80"/>
      <c r="D1176" s="80"/>
      <c r="E1176" s="80"/>
      <c r="F1176" s="80"/>
      <c r="G1176" s="80"/>
      <c r="H1176" s="80"/>
      <c r="I1176" s="80"/>
      <c r="J1176" s="80"/>
      <c r="K1176" s="80"/>
      <c r="L1176" s="80"/>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row>
    <row r="1177" spans="1:48" ht="12" customHeight="1" x14ac:dyDescent="0.25">
      <c r="A1177" s="8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row>
    <row r="1178" spans="1:48" ht="12" customHeight="1" x14ac:dyDescent="0.25">
      <c r="A1178" s="8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row>
    <row r="1179" spans="1:48" ht="12" customHeight="1" x14ac:dyDescent="0.25">
      <c r="A1179" s="80"/>
      <c r="B1179" s="80"/>
      <c r="C1179" s="80"/>
      <c r="D1179" s="80"/>
      <c r="E1179" s="80"/>
      <c r="F1179" s="80"/>
      <c r="G1179" s="80"/>
      <c r="H1179" s="80"/>
      <c r="I1179" s="80"/>
      <c r="J1179" s="80"/>
      <c r="K1179" s="80"/>
      <c r="L1179" s="80"/>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row>
    <row r="1180" spans="1:48" ht="12" customHeight="1" x14ac:dyDescent="0.25">
      <c r="A1180" s="80"/>
      <c r="B1180" s="80"/>
      <c r="C1180" s="80"/>
      <c r="D1180" s="80"/>
      <c r="E1180" s="80"/>
      <c r="F1180" s="80"/>
      <c r="G1180" s="80"/>
      <c r="H1180" s="80"/>
      <c r="I1180" s="80"/>
      <c r="J1180" s="80"/>
      <c r="K1180" s="80"/>
      <c r="L1180" s="80"/>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row>
    <row r="1181" spans="1:48" ht="12" customHeight="1" x14ac:dyDescent="0.25">
      <c r="A1181" s="80"/>
      <c r="B1181" s="80"/>
      <c r="C1181" s="80"/>
      <c r="D1181" s="80"/>
      <c r="E1181" s="80"/>
      <c r="F1181" s="80"/>
      <c r="G1181" s="80"/>
      <c r="H1181" s="80"/>
      <c r="I1181" s="80"/>
      <c r="J1181" s="80"/>
      <c r="K1181" s="80"/>
      <c r="L1181" s="80"/>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row>
    <row r="1182" spans="1:48" ht="12" customHeight="1" x14ac:dyDescent="0.25">
      <c r="A1182" s="80"/>
      <c r="B1182" s="80"/>
      <c r="C1182" s="80"/>
      <c r="D1182" s="80"/>
      <c r="E1182" s="80"/>
      <c r="F1182" s="80"/>
      <c r="G1182" s="80"/>
      <c r="H1182" s="80"/>
      <c r="I1182" s="80"/>
      <c r="J1182" s="80"/>
      <c r="K1182" s="80"/>
      <c r="L1182" s="80"/>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row>
    <row r="1183" spans="1:48" ht="12" customHeight="1" x14ac:dyDescent="0.25">
      <c r="A1183" s="80"/>
      <c r="B1183" s="80"/>
      <c r="C1183" s="80"/>
      <c r="D1183" s="80"/>
      <c r="E1183" s="80"/>
      <c r="F1183" s="80"/>
      <c r="G1183" s="80"/>
      <c r="H1183" s="80"/>
      <c r="I1183" s="80"/>
      <c r="J1183" s="80"/>
      <c r="K1183" s="80"/>
      <c r="L1183" s="80"/>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row>
    <row r="1184" spans="1:48" ht="12" customHeight="1" x14ac:dyDescent="0.25">
      <c r="A1184" s="80"/>
      <c r="B1184" s="80"/>
      <c r="C1184" s="80"/>
      <c r="D1184" s="80"/>
      <c r="E1184" s="80"/>
      <c r="F1184" s="80"/>
      <c r="G1184" s="80"/>
      <c r="H1184" s="80"/>
      <c r="I1184" s="80"/>
      <c r="J1184" s="80"/>
      <c r="K1184" s="80"/>
      <c r="L1184" s="80"/>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row>
    <row r="1185" spans="1:48" ht="12" customHeight="1" x14ac:dyDescent="0.25">
      <c r="A1185" s="8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row>
    <row r="1186" spans="1:48" ht="12" customHeight="1" x14ac:dyDescent="0.25">
      <c r="A1186" s="8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row>
    <row r="1187" spans="1:48" ht="12" customHeight="1" x14ac:dyDescent="0.25">
      <c r="A1187" s="80"/>
      <c r="B1187" s="80"/>
      <c r="C1187" s="80"/>
      <c r="D1187" s="80"/>
      <c r="E1187" s="80"/>
      <c r="F1187" s="80"/>
      <c r="G1187" s="80"/>
      <c r="H1187" s="80"/>
      <c r="I1187" s="80"/>
      <c r="J1187" s="80"/>
      <c r="K1187" s="80"/>
      <c r="L1187" s="80"/>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row>
    <row r="1188" spans="1:48" ht="12" customHeight="1" x14ac:dyDescent="0.25">
      <c r="A1188" s="80"/>
      <c r="B1188" s="80"/>
      <c r="C1188" s="80"/>
      <c r="D1188" s="80"/>
      <c r="E1188" s="80"/>
      <c r="F1188" s="80"/>
      <c r="G1188" s="80"/>
      <c r="H1188" s="80"/>
      <c r="I1188" s="80"/>
      <c r="J1188" s="80"/>
      <c r="K1188" s="80"/>
      <c r="L1188" s="80"/>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row>
    <row r="1189" spans="1:48" ht="12" customHeight="1" x14ac:dyDescent="0.25">
      <c r="A1189" s="80"/>
      <c r="B1189" s="80"/>
      <c r="C1189" s="80"/>
      <c r="D1189" s="80"/>
      <c r="E1189" s="80"/>
      <c r="F1189" s="80"/>
      <c r="G1189" s="80"/>
      <c r="H1189" s="80"/>
      <c r="I1189" s="80"/>
      <c r="J1189" s="80"/>
      <c r="K1189" s="80"/>
      <c r="L1189" s="80"/>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row>
    <row r="1190" spans="1:48" ht="12" customHeight="1" x14ac:dyDescent="0.25">
      <c r="A1190" s="80"/>
      <c r="B1190" s="80"/>
      <c r="C1190" s="80"/>
      <c r="D1190" s="80"/>
      <c r="E1190" s="80"/>
      <c r="F1190" s="80"/>
      <c r="G1190" s="80"/>
      <c r="H1190" s="80"/>
      <c r="I1190" s="80"/>
      <c r="J1190" s="80"/>
      <c r="K1190" s="80"/>
      <c r="L1190" s="80"/>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row>
    <row r="1191" spans="1:48" ht="12" customHeight="1" x14ac:dyDescent="0.25">
      <c r="A1191" s="80"/>
      <c r="B1191" s="80"/>
      <c r="C1191" s="80"/>
      <c r="D1191" s="80"/>
      <c r="E1191" s="80"/>
      <c r="F1191" s="80"/>
      <c r="G1191" s="80"/>
      <c r="H1191" s="80"/>
      <c r="I1191" s="80"/>
      <c r="J1191" s="80"/>
      <c r="K1191" s="80"/>
      <c r="L1191" s="80"/>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row>
    <row r="1192" spans="1:48" ht="12" customHeight="1" x14ac:dyDescent="0.25">
      <c r="A1192" s="80"/>
      <c r="B1192" s="80"/>
      <c r="C1192" s="80"/>
      <c r="D1192" s="80"/>
      <c r="E1192" s="80"/>
      <c r="F1192" s="80"/>
      <c r="G1192" s="80"/>
      <c r="H1192" s="80"/>
      <c r="I1192" s="80"/>
      <c r="J1192" s="80"/>
      <c r="K1192" s="80"/>
      <c r="L1192" s="80"/>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row>
    <row r="1193" spans="1:48" ht="12" customHeight="1" x14ac:dyDescent="0.25">
      <c r="A1193" s="80"/>
      <c r="B1193" s="80"/>
      <c r="C1193" s="80"/>
      <c r="D1193" s="80"/>
      <c r="E1193" s="80"/>
      <c r="F1193" s="80"/>
      <c r="G1193" s="80"/>
      <c r="H1193" s="80"/>
      <c r="I1193" s="80"/>
      <c r="J1193" s="80"/>
      <c r="K1193" s="80"/>
      <c r="L1193" s="80"/>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row>
    <row r="1194" spans="1:48" ht="12" customHeight="1" x14ac:dyDescent="0.25">
      <c r="A1194" s="80"/>
      <c r="B1194" s="80"/>
      <c r="C1194" s="80"/>
      <c r="D1194" s="80"/>
      <c r="E1194" s="80"/>
      <c r="F1194" s="80"/>
      <c r="G1194" s="80"/>
      <c r="H1194" s="80"/>
      <c r="I1194" s="80"/>
      <c r="J1194" s="80"/>
      <c r="K1194" s="80"/>
      <c r="L1194" s="80"/>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row>
    <row r="1195" spans="1:48" ht="12" customHeight="1" x14ac:dyDescent="0.25">
      <c r="A1195" s="80"/>
      <c r="B1195" s="80"/>
      <c r="C1195" s="80"/>
      <c r="D1195" s="80"/>
      <c r="E1195" s="80"/>
      <c r="F1195" s="80"/>
      <c r="G1195" s="80"/>
      <c r="H1195" s="80"/>
      <c r="I1195" s="80"/>
      <c r="J1195" s="80"/>
      <c r="K1195" s="80"/>
      <c r="L1195" s="80"/>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row>
    <row r="1196" spans="1:48" ht="12" customHeight="1" x14ac:dyDescent="0.25">
      <c r="A1196" s="80"/>
      <c r="B1196" s="80"/>
      <c r="C1196" s="80"/>
      <c r="D1196" s="80"/>
      <c r="E1196" s="80"/>
      <c r="F1196" s="80"/>
      <c r="G1196" s="80"/>
      <c r="H1196" s="80"/>
      <c r="I1196" s="80"/>
      <c r="J1196" s="80"/>
      <c r="K1196" s="80"/>
      <c r="L1196" s="80"/>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row>
    <row r="1197" spans="1:48" ht="12" customHeight="1" x14ac:dyDescent="0.25">
      <c r="A1197" s="80"/>
      <c r="B1197" s="80"/>
      <c r="C1197" s="80"/>
      <c r="D1197" s="80"/>
      <c r="E1197" s="80"/>
      <c r="F1197" s="80"/>
      <c r="G1197" s="80"/>
      <c r="H1197" s="80"/>
      <c r="I1197" s="80"/>
      <c r="J1197" s="80"/>
      <c r="K1197" s="80"/>
      <c r="L1197" s="80"/>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row>
    <row r="1198" spans="1:48" ht="12" customHeight="1" x14ac:dyDescent="0.25">
      <c r="A1198" s="80"/>
      <c r="B1198" s="80"/>
      <c r="C1198" s="80"/>
      <c r="D1198" s="80"/>
      <c r="E1198" s="80"/>
      <c r="F1198" s="80"/>
      <c r="G1198" s="80"/>
      <c r="H1198" s="80"/>
      <c r="I1198" s="80"/>
      <c r="J1198" s="80"/>
      <c r="K1198" s="80"/>
      <c r="L1198" s="80"/>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row>
    <row r="1199" spans="1:48" ht="12" customHeight="1" x14ac:dyDescent="0.25">
      <c r="A1199" s="80"/>
      <c r="B1199" s="80"/>
      <c r="C1199" s="80"/>
      <c r="D1199" s="80"/>
      <c r="E1199" s="80"/>
      <c r="F1199" s="80"/>
      <c r="G1199" s="80"/>
      <c r="H1199" s="80"/>
      <c r="I1199" s="80"/>
      <c r="J1199" s="80"/>
      <c r="K1199" s="80"/>
      <c r="L1199" s="80"/>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row>
    <row r="1200" spans="1:48" ht="12" customHeight="1" x14ac:dyDescent="0.25">
      <c r="A1200" s="80"/>
      <c r="B1200" s="80"/>
      <c r="C1200" s="80"/>
      <c r="D1200" s="80"/>
      <c r="E1200" s="80"/>
      <c r="F1200" s="80"/>
      <c r="G1200" s="80"/>
      <c r="H1200" s="80"/>
      <c r="I1200" s="80"/>
      <c r="J1200" s="80"/>
      <c r="K1200" s="80"/>
      <c r="L1200" s="80"/>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row>
    <row r="1201" spans="1:48" ht="12" customHeight="1" x14ac:dyDescent="0.25">
      <c r="A1201" s="80"/>
      <c r="B1201" s="80"/>
      <c r="C1201" s="80"/>
      <c r="D1201" s="80"/>
      <c r="E1201" s="80"/>
      <c r="F1201" s="80"/>
      <c r="G1201" s="80"/>
      <c r="H1201" s="80"/>
      <c r="I1201" s="80"/>
      <c r="J1201" s="80"/>
      <c r="K1201" s="80"/>
      <c r="L1201" s="80"/>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row>
    <row r="1202" spans="1:48" ht="12" customHeight="1" x14ac:dyDescent="0.25">
      <c r="A1202" s="80"/>
      <c r="B1202" s="80"/>
      <c r="C1202" s="80"/>
      <c r="D1202" s="80"/>
      <c r="E1202" s="80"/>
      <c r="F1202" s="80"/>
      <c r="G1202" s="80"/>
      <c r="H1202" s="80"/>
      <c r="I1202" s="80"/>
      <c r="J1202" s="80"/>
      <c r="K1202" s="80"/>
      <c r="L1202" s="80"/>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row>
    <row r="1203" spans="1:48" ht="12" customHeight="1" x14ac:dyDescent="0.25">
      <c r="A1203" s="80"/>
      <c r="B1203" s="80"/>
      <c r="C1203" s="80"/>
      <c r="D1203" s="80"/>
      <c r="E1203" s="80"/>
      <c r="F1203" s="80"/>
      <c r="G1203" s="80"/>
      <c r="H1203" s="80"/>
      <c r="I1203" s="80"/>
      <c r="J1203" s="80"/>
      <c r="K1203" s="80"/>
      <c r="L1203" s="80"/>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row>
    <row r="1204" spans="1:48" ht="12" customHeight="1" x14ac:dyDescent="0.25">
      <c r="A1204" s="80"/>
      <c r="B1204" s="80"/>
      <c r="C1204" s="80"/>
      <c r="D1204" s="80"/>
      <c r="E1204" s="80"/>
      <c r="F1204" s="80"/>
      <c r="G1204" s="80"/>
      <c r="H1204" s="80"/>
      <c r="I1204" s="80"/>
      <c r="J1204" s="80"/>
      <c r="K1204" s="80"/>
      <c r="L1204" s="80"/>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row>
    <row r="1205" spans="1:48" ht="12" customHeight="1" x14ac:dyDescent="0.25">
      <c r="A1205" s="80"/>
      <c r="B1205" s="80"/>
      <c r="C1205" s="80"/>
      <c r="D1205" s="80"/>
      <c r="E1205" s="80"/>
      <c r="F1205" s="80"/>
      <c r="G1205" s="80"/>
      <c r="H1205" s="80"/>
      <c r="I1205" s="80"/>
      <c r="J1205" s="80"/>
      <c r="K1205" s="80"/>
      <c r="L1205" s="80"/>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row>
    <row r="1206" spans="1:48" ht="12" customHeight="1" x14ac:dyDescent="0.25">
      <c r="A1206" s="80"/>
      <c r="B1206" s="80"/>
      <c r="C1206" s="80"/>
      <c r="D1206" s="80"/>
      <c r="E1206" s="80"/>
      <c r="F1206" s="80"/>
      <c r="G1206" s="80"/>
      <c r="H1206" s="80"/>
      <c r="I1206" s="80"/>
      <c r="J1206" s="80"/>
      <c r="K1206" s="80"/>
      <c r="L1206" s="80"/>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row>
    <row r="1207" spans="1:48" ht="12" customHeight="1" x14ac:dyDescent="0.25">
      <c r="A1207" s="80"/>
      <c r="B1207" s="80"/>
      <c r="C1207" s="80"/>
      <c r="D1207" s="80"/>
      <c r="E1207" s="80"/>
      <c r="F1207" s="80"/>
      <c r="G1207" s="80"/>
      <c r="H1207" s="80"/>
      <c r="I1207" s="80"/>
      <c r="J1207" s="80"/>
      <c r="K1207" s="80"/>
      <c r="L1207" s="80"/>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row>
    <row r="1208" spans="1:48" ht="12" customHeight="1" x14ac:dyDescent="0.25">
      <c r="A1208" s="80"/>
      <c r="B1208" s="80"/>
      <c r="C1208" s="80"/>
      <c r="D1208" s="80"/>
      <c r="E1208" s="80"/>
      <c r="F1208" s="80"/>
      <c r="G1208" s="80"/>
      <c r="H1208" s="80"/>
      <c r="I1208" s="80"/>
      <c r="J1208" s="80"/>
      <c r="K1208" s="80"/>
      <c r="L1208" s="80"/>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row>
    <row r="1209" spans="1:48" ht="12" customHeight="1" x14ac:dyDescent="0.25">
      <c r="A1209" s="80"/>
      <c r="B1209" s="80"/>
      <c r="C1209" s="80"/>
      <c r="D1209" s="80"/>
      <c r="E1209" s="80"/>
      <c r="F1209" s="80"/>
      <c r="G1209" s="80"/>
      <c r="H1209" s="80"/>
      <c r="I1209" s="80"/>
      <c r="J1209" s="80"/>
      <c r="K1209" s="80"/>
      <c r="L1209" s="80"/>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row>
    <row r="1210" spans="1:48" ht="12" customHeight="1" x14ac:dyDescent="0.25">
      <c r="A1210" s="80"/>
      <c r="B1210" s="80"/>
      <c r="C1210" s="80"/>
      <c r="D1210" s="80"/>
      <c r="E1210" s="80"/>
      <c r="F1210" s="80"/>
      <c r="G1210" s="80"/>
      <c r="H1210" s="80"/>
      <c r="I1210" s="80"/>
      <c r="J1210" s="80"/>
      <c r="K1210" s="80"/>
      <c r="L1210" s="80"/>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row>
    <row r="1211" spans="1:48" ht="12" customHeight="1" x14ac:dyDescent="0.25">
      <c r="A1211" s="80"/>
      <c r="B1211" s="80"/>
      <c r="C1211" s="80"/>
      <c r="D1211" s="80"/>
      <c r="E1211" s="80"/>
      <c r="F1211" s="80"/>
      <c r="G1211" s="80"/>
      <c r="H1211" s="80"/>
      <c r="I1211" s="80"/>
      <c r="J1211" s="80"/>
      <c r="K1211" s="80"/>
      <c r="L1211" s="80"/>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row>
    <row r="1212" spans="1:48" ht="12" customHeight="1" x14ac:dyDescent="0.25">
      <c r="A1212" s="80"/>
      <c r="B1212" s="80"/>
      <c r="C1212" s="80"/>
      <c r="D1212" s="80"/>
      <c r="E1212" s="80"/>
      <c r="F1212" s="80"/>
      <c r="G1212" s="80"/>
      <c r="H1212" s="80"/>
      <c r="I1212" s="80"/>
      <c r="J1212" s="80"/>
      <c r="K1212" s="80"/>
      <c r="L1212" s="80"/>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row>
    <row r="1213" spans="1:48" ht="12" customHeight="1" x14ac:dyDescent="0.25">
      <c r="A1213" s="80"/>
      <c r="B1213" s="80"/>
      <c r="C1213" s="80"/>
      <c r="D1213" s="80"/>
      <c r="E1213" s="80"/>
      <c r="F1213" s="80"/>
      <c r="G1213" s="80"/>
      <c r="H1213" s="80"/>
      <c r="I1213" s="80"/>
      <c r="J1213" s="80"/>
      <c r="K1213" s="80"/>
      <c r="L1213" s="80"/>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row>
    <row r="1214" spans="1:48" ht="12" customHeight="1" x14ac:dyDescent="0.25">
      <c r="A1214" s="80"/>
      <c r="B1214" s="80"/>
      <c r="C1214" s="80"/>
      <c r="D1214" s="80"/>
      <c r="E1214" s="80"/>
      <c r="F1214" s="80"/>
      <c r="G1214" s="80"/>
      <c r="H1214" s="80"/>
      <c r="I1214" s="80"/>
      <c r="J1214" s="80"/>
      <c r="K1214" s="80"/>
      <c r="L1214" s="80"/>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row>
    <row r="1215" spans="1:48" ht="12" customHeight="1" x14ac:dyDescent="0.25">
      <c r="A1215" s="80"/>
      <c r="B1215" s="80"/>
      <c r="C1215" s="80"/>
      <c r="D1215" s="80"/>
      <c r="E1215" s="80"/>
      <c r="F1215" s="80"/>
      <c r="G1215" s="80"/>
      <c r="H1215" s="80"/>
      <c r="I1215" s="80"/>
      <c r="J1215" s="80"/>
      <c r="K1215" s="80"/>
      <c r="L1215" s="80"/>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row>
    <row r="1216" spans="1:48" ht="12" customHeight="1" x14ac:dyDescent="0.25">
      <c r="A1216" s="80"/>
      <c r="B1216" s="80"/>
      <c r="C1216" s="80"/>
      <c r="D1216" s="80"/>
      <c r="E1216" s="80"/>
      <c r="F1216" s="80"/>
      <c r="G1216" s="80"/>
      <c r="H1216" s="80"/>
      <c r="I1216" s="80"/>
      <c r="J1216" s="80"/>
      <c r="K1216" s="80"/>
      <c r="L1216" s="80"/>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row>
    <row r="1217" spans="1:48" ht="12" customHeight="1" x14ac:dyDescent="0.25">
      <c r="A1217" s="80"/>
      <c r="B1217" s="80"/>
      <c r="C1217" s="80"/>
      <c r="D1217" s="80"/>
      <c r="E1217" s="80"/>
      <c r="F1217" s="80"/>
      <c r="G1217" s="80"/>
      <c r="H1217" s="80"/>
      <c r="I1217" s="80"/>
      <c r="J1217" s="80"/>
      <c r="K1217" s="80"/>
      <c r="L1217" s="80"/>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row>
    <row r="1218" spans="1:48" ht="12" customHeight="1" x14ac:dyDescent="0.25">
      <c r="A1218" s="80"/>
      <c r="B1218" s="80"/>
      <c r="C1218" s="80"/>
      <c r="D1218" s="80"/>
      <c r="E1218" s="80"/>
      <c r="F1218" s="80"/>
      <c r="G1218" s="80"/>
      <c r="H1218" s="80"/>
      <c r="I1218" s="80"/>
      <c r="J1218" s="80"/>
      <c r="K1218" s="80"/>
      <c r="L1218" s="80"/>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row>
    <row r="1219" spans="1:48" ht="12" customHeight="1" x14ac:dyDescent="0.25">
      <c r="A1219" s="80"/>
      <c r="B1219" s="80"/>
      <c r="C1219" s="80"/>
      <c r="D1219" s="80"/>
      <c r="E1219" s="80"/>
      <c r="F1219" s="80"/>
      <c r="G1219" s="80"/>
      <c r="H1219" s="80"/>
      <c r="I1219" s="80"/>
      <c r="J1219" s="80"/>
      <c r="K1219" s="80"/>
      <c r="L1219" s="80"/>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row>
    <row r="1220" spans="1:48" ht="12" customHeight="1" x14ac:dyDescent="0.25">
      <c r="A1220" s="80"/>
      <c r="B1220" s="80"/>
      <c r="C1220" s="80"/>
      <c r="D1220" s="80"/>
      <c r="E1220" s="80"/>
      <c r="F1220" s="80"/>
      <c r="G1220" s="80"/>
      <c r="H1220" s="80"/>
      <c r="I1220" s="80"/>
      <c r="J1220" s="80"/>
      <c r="K1220" s="80"/>
      <c r="L1220" s="80"/>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row>
    <row r="1221" spans="1:48" ht="12" customHeight="1" x14ac:dyDescent="0.25">
      <c r="A1221" s="80"/>
      <c r="B1221" s="80"/>
      <c r="C1221" s="80"/>
      <c r="D1221" s="80"/>
      <c r="E1221" s="80"/>
      <c r="F1221" s="80"/>
      <c r="G1221" s="80"/>
      <c r="H1221" s="80"/>
      <c r="I1221" s="80"/>
      <c r="J1221" s="80"/>
      <c r="K1221" s="80"/>
      <c r="L1221" s="80"/>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row>
    <row r="1222" spans="1:48" ht="12" customHeight="1" x14ac:dyDescent="0.25">
      <c r="A1222" s="80"/>
      <c r="B1222" s="80"/>
      <c r="C1222" s="80"/>
      <c r="D1222" s="80"/>
      <c r="E1222" s="80"/>
      <c r="F1222" s="80"/>
      <c r="G1222" s="80"/>
      <c r="H1222" s="80"/>
      <c r="I1222" s="80"/>
      <c r="J1222" s="80"/>
      <c r="K1222" s="80"/>
      <c r="L1222" s="80"/>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row>
    <row r="1223" spans="1:48" ht="12" customHeight="1" x14ac:dyDescent="0.25">
      <c r="A1223" s="80"/>
      <c r="B1223" s="80"/>
      <c r="C1223" s="80"/>
      <c r="D1223" s="80"/>
      <c r="E1223" s="80"/>
      <c r="F1223" s="80"/>
      <c r="G1223" s="80"/>
      <c r="H1223" s="80"/>
      <c r="I1223" s="80"/>
      <c r="J1223" s="80"/>
      <c r="K1223" s="80"/>
      <c r="L1223" s="80"/>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row>
    <row r="1224" spans="1:48" ht="12" customHeight="1" x14ac:dyDescent="0.25">
      <c r="A1224" s="80"/>
      <c r="B1224" s="80"/>
      <c r="C1224" s="80"/>
      <c r="D1224" s="80"/>
      <c r="E1224" s="80"/>
      <c r="F1224" s="80"/>
      <c r="G1224" s="80"/>
      <c r="H1224" s="80"/>
      <c r="I1224" s="80"/>
      <c r="J1224" s="80"/>
      <c r="K1224" s="80"/>
      <c r="L1224" s="80"/>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row>
    <row r="1225" spans="1:48" ht="12" customHeight="1" x14ac:dyDescent="0.25">
      <c r="A1225" s="80"/>
      <c r="B1225" s="80"/>
      <c r="C1225" s="80"/>
      <c r="D1225" s="80"/>
      <c r="E1225" s="80"/>
      <c r="F1225" s="80"/>
      <c r="G1225" s="80"/>
      <c r="H1225" s="80"/>
      <c r="I1225" s="80"/>
      <c r="J1225" s="80"/>
      <c r="K1225" s="80"/>
      <c r="L1225" s="80"/>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row>
    <row r="1226" spans="1:48" ht="12" customHeight="1" x14ac:dyDescent="0.25">
      <c r="A1226" s="80"/>
      <c r="B1226" s="80"/>
      <c r="C1226" s="80"/>
      <c r="D1226" s="80"/>
      <c r="E1226" s="80"/>
      <c r="F1226" s="80"/>
      <c r="G1226" s="80"/>
      <c r="H1226" s="80"/>
      <c r="I1226" s="80"/>
      <c r="J1226" s="80"/>
      <c r="K1226" s="80"/>
      <c r="L1226" s="80"/>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row>
    <row r="1227" spans="1:48" ht="12" customHeight="1" x14ac:dyDescent="0.25">
      <c r="A1227" s="80"/>
      <c r="B1227" s="80"/>
      <c r="C1227" s="80"/>
      <c r="D1227" s="80"/>
      <c r="E1227" s="80"/>
      <c r="F1227" s="80"/>
      <c r="G1227" s="80"/>
      <c r="H1227" s="80"/>
      <c r="I1227" s="80"/>
      <c r="J1227" s="80"/>
      <c r="K1227" s="80"/>
      <c r="L1227" s="80"/>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row>
    <row r="1228" spans="1:48" ht="12" customHeight="1" x14ac:dyDescent="0.25">
      <c r="A1228" s="80"/>
      <c r="B1228" s="80"/>
      <c r="C1228" s="80"/>
      <c r="D1228" s="80"/>
      <c r="E1228" s="80"/>
      <c r="F1228" s="80"/>
      <c r="G1228" s="80"/>
      <c r="H1228" s="80"/>
      <c r="I1228" s="80"/>
      <c r="J1228" s="80"/>
      <c r="K1228" s="80"/>
      <c r="L1228" s="80"/>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row>
    <row r="1229" spans="1:48" ht="12" customHeight="1" x14ac:dyDescent="0.25">
      <c r="A1229" s="80"/>
      <c r="B1229" s="80"/>
      <c r="C1229" s="80"/>
      <c r="D1229" s="80"/>
      <c r="E1229" s="80"/>
      <c r="F1229" s="80"/>
      <c r="G1229" s="80"/>
      <c r="H1229" s="80"/>
      <c r="I1229" s="80"/>
      <c r="J1229" s="80"/>
      <c r="K1229" s="80"/>
      <c r="L1229" s="80"/>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row>
    <row r="1230" spans="1:48" ht="12" customHeight="1" x14ac:dyDescent="0.25">
      <c r="A1230" s="8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row>
    <row r="1231" spans="1:48" ht="12" customHeight="1" x14ac:dyDescent="0.25">
      <c r="A1231" s="8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row>
    <row r="1232" spans="1:48" ht="12" customHeight="1" x14ac:dyDescent="0.25">
      <c r="A1232" s="80"/>
      <c r="B1232" s="80"/>
      <c r="C1232" s="80"/>
      <c r="D1232" s="80"/>
      <c r="E1232" s="80"/>
      <c r="F1232" s="80"/>
      <c r="G1232" s="80"/>
      <c r="H1232" s="80"/>
      <c r="I1232" s="80"/>
      <c r="J1232" s="80"/>
      <c r="K1232" s="80"/>
      <c r="L1232" s="80"/>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row>
    <row r="1233" spans="1:48" ht="12" customHeight="1" x14ac:dyDescent="0.25">
      <c r="A1233" s="80"/>
      <c r="B1233" s="80"/>
      <c r="C1233" s="80"/>
      <c r="D1233" s="80"/>
      <c r="E1233" s="80"/>
      <c r="F1233" s="80"/>
      <c r="G1233" s="80"/>
      <c r="H1233" s="80"/>
      <c r="I1233" s="80"/>
      <c r="J1233" s="80"/>
      <c r="K1233" s="80"/>
      <c r="L1233" s="80"/>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row>
    <row r="1234" spans="1:48" ht="12" customHeight="1" x14ac:dyDescent="0.25">
      <c r="A1234" s="80"/>
      <c r="B1234" s="80"/>
      <c r="C1234" s="80"/>
      <c r="D1234" s="80"/>
      <c r="E1234" s="80"/>
      <c r="F1234" s="80"/>
      <c r="G1234" s="80"/>
      <c r="H1234" s="80"/>
      <c r="I1234" s="80"/>
      <c r="J1234" s="80"/>
      <c r="K1234" s="80"/>
      <c r="L1234" s="80"/>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row>
    <row r="1235" spans="1:48" ht="12" customHeight="1" x14ac:dyDescent="0.25">
      <c r="A1235" s="80"/>
      <c r="B1235" s="80"/>
      <c r="C1235" s="80"/>
      <c r="D1235" s="80"/>
      <c r="E1235" s="80"/>
      <c r="F1235" s="80"/>
      <c r="G1235" s="80"/>
      <c r="H1235" s="80"/>
      <c r="I1235" s="80"/>
      <c r="J1235" s="80"/>
      <c r="K1235" s="80"/>
      <c r="L1235" s="80"/>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row>
    <row r="1236" spans="1:48" ht="12" customHeight="1" x14ac:dyDescent="0.25">
      <c r="A1236" s="80"/>
      <c r="B1236" s="80"/>
      <c r="C1236" s="80"/>
      <c r="D1236" s="80"/>
      <c r="E1236" s="80"/>
      <c r="F1236" s="80"/>
      <c r="G1236" s="80"/>
      <c r="H1236" s="80"/>
      <c r="I1236" s="80"/>
      <c r="J1236" s="80"/>
      <c r="K1236" s="80"/>
      <c r="L1236" s="80"/>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row>
    <row r="1237" spans="1:48" ht="12" customHeight="1" x14ac:dyDescent="0.25">
      <c r="A1237" s="80"/>
      <c r="B1237" s="80"/>
      <c r="C1237" s="80"/>
      <c r="D1237" s="80"/>
      <c r="E1237" s="80"/>
      <c r="F1237" s="80"/>
      <c r="G1237" s="80"/>
      <c r="H1237" s="80"/>
      <c r="I1237" s="80"/>
      <c r="J1237" s="80"/>
      <c r="K1237" s="80"/>
      <c r="L1237" s="80"/>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row>
    <row r="1238" spans="1:48" ht="12" customHeight="1" x14ac:dyDescent="0.25">
      <c r="A1238" s="8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row>
    <row r="1239" spans="1:48" ht="12" customHeight="1" x14ac:dyDescent="0.25">
      <c r="A1239" s="8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row>
    <row r="1240" spans="1:48" ht="12" customHeight="1" x14ac:dyDescent="0.25">
      <c r="A1240" s="80"/>
      <c r="B1240" s="80"/>
      <c r="C1240" s="80"/>
      <c r="D1240" s="80"/>
      <c r="E1240" s="80"/>
      <c r="F1240" s="80"/>
      <c r="G1240" s="80"/>
      <c r="H1240" s="80"/>
      <c r="I1240" s="80"/>
      <c r="J1240" s="80"/>
      <c r="K1240" s="80"/>
      <c r="L1240" s="80"/>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row>
    <row r="1241" spans="1:48" ht="12" customHeight="1" x14ac:dyDescent="0.25">
      <c r="A1241" s="80"/>
      <c r="B1241" s="80"/>
      <c r="C1241" s="80"/>
      <c r="D1241" s="80"/>
      <c r="E1241" s="80"/>
      <c r="F1241" s="80"/>
      <c r="G1241" s="80"/>
      <c r="H1241" s="80"/>
      <c r="I1241" s="80"/>
      <c r="J1241" s="80"/>
      <c r="K1241" s="80"/>
      <c r="L1241" s="80"/>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row>
    <row r="1242" spans="1:48" ht="12" customHeight="1" x14ac:dyDescent="0.25">
      <c r="A1242" s="80"/>
      <c r="B1242" s="80"/>
      <c r="C1242" s="80"/>
      <c r="D1242" s="80"/>
      <c r="E1242" s="80"/>
      <c r="F1242" s="80"/>
      <c r="G1242" s="80"/>
      <c r="H1242" s="80"/>
      <c r="I1242" s="80"/>
      <c r="J1242" s="80"/>
      <c r="K1242" s="80"/>
      <c r="L1242" s="80"/>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row>
    <row r="1243" spans="1:48" ht="12" customHeight="1" x14ac:dyDescent="0.25">
      <c r="A1243" s="80"/>
      <c r="B1243" s="80"/>
      <c r="C1243" s="80"/>
      <c r="D1243" s="80"/>
      <c r="E1243" s="80"/>
      <c r="F1243" s="80"/>
      <c r="G1243" s="80"/>
      <c r="H1243" s="80"/>
      <c r="I1243" s="80"/>
      <c r="J1243" s="80"/>
      <c r="K1243" s="80"/>
      <c r="L1243" s="80"/>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row>
    <row r="1244" spans="1:48" ht="12" customHeight="1" x14ac:dyDescent="0.25">
      <c r="A1244" s="80"/>
      <c r="B1244" s="80"/>
      <c r="C1244" s="80"/>
      <c r="D1244" s="80"/>
      <c r="E1244" s="80"/>
      <c r="F1244" s="80"/>
      <c r="G1244" s="80"/>
      <c r="H1244" s="80"/>
      <c r="I1244" s="80"/>
      <c r="J1244" s="80"/>
      <c r="K1244" s="80"/>
      <c r="L1244" s="80"/>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row>
    <row r="1245" spans="1:48" ht="12" customHeight="1" x14ac:dyDescent="0.25">
      <c r="A1245" s="80"/>
      <c r="B1245" s="80"/>
      <c r="C1245" s="80"/>
      <c r="D1245" s="80"/>
      <c r="E1245" s="80"/>
      <c r="F1245" s="80"/>
      <c r="G1245" s="80"/>
      <c r="H1245" s="80"/>
      <c r="I1245" s="80"/>
      <c r="J1245" s="80"/>
      <c r="K1245" s="80"/>
      <c r="L1245" s="80"/>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row>
    <row r="1246" spans="1:48" ht="12" customHeight="1" x14ac:dyDescent="0.25">
      <c r="A1246" s="80"/>
      <c r="B1246" s="80"/>
      <c r="C1246" s="80"/>
      <c r="D1246" s="80"/>
      <c r="E1246" s="80"/>
      <c r="F1246" s="80"/>
      <c r="G1246" s="80"/>
      <c r="H1246" s="80"/>
      <c r="I1246" s="80"/>
      <c r="J1246" s="80"/>
      <c r="K1246" s="80"/>
      <c r="L1246" s="80"/>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row>
    <row r="1247" spans="1:48" ht="12" customHeight="1" x14ac:dyDescent="0.25">
      <c r="A1247" s="80"/>
      <c r="B1247" s="80"/>
      <c r="C1247" s="80"/>
      <c r="D1247" s="80"/>
      <c r="E1247" s="80"/>
      <c r="F1247" s="80"/>
      <c r="G1247" s="80"/>
      <c r="H1247" s="80"/>
      <c r="I1247" s="80"/>
      <c r="J1247" s="80"/>
      <c r="K1247" s="80"/>
      <c r="L1247" s="80"/>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row>
    <row r="1248" spans="1:48" ht="12" customHeight="1" x14ac:dyDescent="0.25">
      <c r="A1248" s="80"/>
      <c r="B1248" s="80"/>
      <c r="C1248" s="80"/>
      <c r="D1248" s="80"/>
      <c r="E1248" s="80"/>
      <c r="F1248" s="80"/>
      <c r="G1248" s="80"/>
      <c r="H1248" s="80"/>
      <c r="I1248" s="80"/>
      <c r="J1248" s="80"/>
      <c r="K1248" s="80"/>
      <c r="L1248" s="80"/>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row>
    <row r="1249" spans="1:48" ht="12" customHeight="1" x14ac:dyDescent="0.25">
      <c r="A1249" s="80"/>
      <c r="B1249" s="80"/>
      <c r="C1249" s="80"/>
      <c r="D1249" s="80"/>
      <c r="E1249" s="80"/>
      <c r="F1249" s="80"/>
      <c r="G1249" s="80"/>
      <c r="H1249" s="80"/>
      <c r="I1249" s="80"/>
      <c r="J1249" s="80"/>
      <c r="K1249" s="80"/>
      <c r="L1249" s="80"/>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row>
    <row r="1250" spans="1:48" ht="12" customHeight="1" x14ac:dyDescent="0.25">
      <c r="A1250" s="80"/>
      <c r="B1250" s="80"/>
      <c r="C1250" s="80"/>
      <c r="D1250" s="80"/>
      <c r="E1250" s="80"/>
      <c r="F1250" s="80"/>
      <c r="G1250" s="80"/>
      <c r="H1250" s="80"/>
      <c r="I1250" s="80"/>
      <c r="J1250" s="80"/>
      <c r="K1250" s="80"/>
      <c r="L1250" s="80"/>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row>
    <row r="1251" spans="1:48" ht="12" customHeight="1" x14ac:dyDescent="0.25">
      <c r="A1251" s="80"/>
      <c r="B1251" s="80"/>
      <c r="C1251" s="80"/>
      <c r="D1251" s="80"/>
      <c r="E1251" s="80"/>
      <c r="F1251" s="80"/>
      <c r="G1251" s="80"/>
      <c r="H1251" s="80"/>
      <c r="I1251" s="80"/>
      <c r="J1251" s="80"/>
      <c r="K1251" s="80"/>
      <c r="L1251" s="80"/>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row>
    <row r="1252" spans="1:48" ht="12" customHeight="1" x14ac:dyDescent="0.25">
      <c r="A1252" s="80"/>
      <c r="B1252" s="80"/>
      <c r="C1252" s="80"/>
      <c r="D1252" s="80"/>
      <c r="E1252" s="80"/>
      <c r="F1252" s="80"/>
      <c r="G1252" s="80"/>
      <c r="H1252" s="80"/>
      <c r="I1252" s="80"/>
      <c r="J1252" s="80"/>
      <c r="K1252" s="80"/>
      <c r="L1252" s="80"/>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row>
    <row r="1253" spans="1:48" ht="12" customHeight="1" x14ac:dyDescent="0.25">
      <c r="A1253" s="80"/>
      <c r="B1253" s="80"/>
      <c r="C1253" s="80"/>
      <c r="D1253" s="80"/>
      <c r="E1253" s="80"/>
      <c r="F1253" s="80"/>
      <c r="G1253" s="80"/>
      <c r="H1253" s="80"/>
      <c r="I1253" s="80"/>
      <c r="J1253" s="80"/>
      <c r="K1253" s="80"/>
      <c r="L1253" s="80"/>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row>
    <row r="1254" spans="1:48" ht="12" customHeight="1" x14ac:dyDescent="0.25">
      <c r="A1254" s="80"/>
      <c r="B1254" s="80"/>
      <c r="C1254" s="80"/>
      <c r="D1254" s="80"/>
      <c r="E1254" s="80"/>
      <c r="F1254" s="80"/>
      <c r="G1254" s="80"/>
      <c r="H1254" s="80"/>
      <c r="I1254" s="80"/>
      <c r="J1254" s="80"/>
      <c r="K1254" s="80"/>
      <c r="L1254" s="80"/>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row>
    <row r="1255" spans="1:48" ht="12" customHeight="1" x14ac:dyDescent="0.25">
      <c r="A1255" s="80"/>
      <c r="B1255" s="80"/>
      <c r="C1255" s="80"/>
      <c r="D1255" s="80"/>
      <c r="E1255" s="80"/>
      <c r="F1255" s="80"/>
      <c r="G1255" s="80"/>
      <c r="H1255" s="80"/>
      <c r="I1255" s="80"/>
      <c r="J1255" s="80"/>
      <c r="K1255" s="80"/>
      <c r="L1255" s="80"/>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row>
    <row r="1256" spans="1:48" ht="12" customHeight="1" x14ac:dyDescent="0.25">
      <c r="A1256" s="80"/>
      <c r="B1256" s="80"/>
      <c r="C1256" s="80"/>
      <c r="D1256" s="80"/>
      <c r="E1256" s="80"/>
      <c r="F1256" s="80"/>
      <c r="G1256" s="80"/>
      <c r="H1256" s="80"/>
      <c r="I1256" s="80"/>
      <c r="J1256" s="80"/>
      <c r="K1256" s="80"/>
      <c r="L1256" s="80"/>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row>
    <row r="1257" spans="1:48" ht="12" customHeight="1" x14ac:dyDescent="0.25">
      <c r="A1257" s="80"/>
      <c r="B1257" s="80"/>
      <c r="C1257" s="80"/>
      <c r="D1257" s="80"/>
      <c r="E1257" s="80"/>
      <c r="F1257" s="80"/>
      <c r="G1257" s="80"/>
      <c r="H1257" s="80"/>
      <c r="I1257" s="80"/>
      <c r="J1257" s="80"/>
      <c r="K1257" s="80"/>
      <c r="L1257" s="80"/>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row>
    <row r="1258" spans="1:48" ht="12" customHeight="1" x14ac:dyDescent="0.25">
      <c r="A1258" s="80"/>
      <c r="B1258" s="80"/>
      <c r="C1258" s="80"/>
      <c r="D1258" s="80"/>
      <c r="E1258" s="80"/>
      <c r="F1258" s="80"/>
      <c r="G1258" s="80"/>
      <c r="H1258" s="80"/>
      <c r="I1258" s="80"/>
      <c r="J1258" s="80"/>
      <c r="K1258" s="80"/>
      <c r="L1258" s="80"/>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row>
    <row r="1259" spans="1:48" ht="12" customHeight="1" x14ac:dyDescent="0.25">
      <c r="A1259" s="80"/>
      <c r="B1259" s="80"/>
      <c r="C1259" s="80"/>
      <c r="D1259" s="80"/>
      <c r="E1259" s="80"/>
      <c r="F1259" s="80"/>
      <c r="G1259" s="80"/>
      <c r="H1259" s="80"/>
      <c r="I1259" s="80"/>
      <c r="J1259" s="80"/>
      <c r="K1259" s="80"/>
      <c r="L1259" s="80"/>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row>
    <row r="1260" spans="1:48" ht="12" customHeight="1" x14ac:dyDescent="0.25">
      <c r="A1260" s="80"/>
      <c r="B1260" s="80"/>
      <c r="C1260" s="80"/>
      <c r="D1260" s="80"/>
      <c r="E1260" s="80"/>
      <c r="F1260" s="80"/>
      <c r="G1260" s="80"/>
      <c r="H1260" s="80"/>
      <c r="I1260" s="80"/>
      <c r="J1260" s="80"/>
      <c r="K1260" s="80"/>
      <c r="L1260" s="80"/>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row>
    <row r="1261" spans="1:48" ht="12" customHeight="1" x14ac:dyDescent="0.25">
      <c r="A1261" s="80"/>
      <c r="B1261" s="80"/>
      <c r="C1261" s="80"/>
      <c r="D1261" s="80"/>
      <c r="E1261" s="80"/>
      <c r="F1261" s="80"/>
      <c r="G1261" s="80"/>
      <c r="H1261" s="80"/>
      <c r="I1261" s="80"/>
      <c r="J1261" s="80"/>
      <c r="K1261" s="80"/>
      <c r="L1261" s="80"/>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row>
    <row r="1262" spans="1:48" ht="12" customHeight="1" x14ac:dyDescent="0.25">
      <c r="A1262" s="80"/>
      <c r="B1262" s="80"/>
      <c r="C1262" s="80"/>
      <c r="D1262" s="80"/>
      <c r="E1262" s="80"/>
      <c r="F1262" s="80"/>
      <c r="G1262" s="80"/>
      <c r="H1262" s="80"/>
      <c r="I1262" s="80"/>
      <c r="J1262" s="80"/>
      <c r="K1262" s="80"/>
      <c r="L1262" s="80"/>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row>
    <row r="1263" spans="1:48" ht="12" customHeight="1" x14ac:dyDescent="0.25">
      <c r="A1263" s="80"/>
      <c r="B1263" s="80"/>
      <c r="C1263" s="80"/>
      <c r="D1263" s="80"/>
      <c r="E1263" s="80"/>
      <c r="F1263" s="80"/>
      <c r="G1263" s="80"/>
      <c r="H1263" s="80"/>
      <c r="I1263" s="80"/>
      <c r="J1263" s="80"/>
      <c r="K1263" s="80"/>
      <c r="L1263" s="80"/>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row>
    <row r="1264" spans="1:48" ht="12" customHeight="1" x14ac:dyDescent="0.25">
      <c r="A1264" s="80"/>
      <c r="B1264" s="80"/>
      <c r="C1264" s="80"/>
      <c r="D1264" s="80"/>
      <c r="E1264" s="80"/>
      <c r="F1264" s="80"/>
      <c r="G1264" s="80"/>
      <c r="H1264" s="80"/>
      <c r="I1264" s="80"/>
      <c r="J1264" s="80"/>
      <c r="K1264" s="80"/>
      <c r="L1264" s="80"/>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row>
    <row r="1265" spans="1:48" ht="12" customHeight="1" x14ac:dyDescent="0.25">
      <c r="A1265" s="80"/>
      <c r="B1265" s="80"/>
      <c r="C1265" s="80"/>
      <c r="D1265" s="80"/>
      <c r="E1265" s="80"/>
      <c r="F1265" s="80"/>
      <c r="G1265" s="80"/>
      <c r="H1265" s="80"/>
      <c r="I1265" s="80"/>
      <c r="J1265" s="80"/>
      <c r="K1265" s="80"/>
      <c r="L1265" s="80"/>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row>
    <row r="1266" spans="1:48" ht="12" customHeight="1" x14ac:dyDescent="0.25">
      <c r="A1266" s="80"/>
      <c r="B1266" s="80"/>
      <c r="C1266" s="80"/>
      <c r="D1266" s="80"/>
      <c r="E1266" s="80"/>
      <c r="F1266" s="80"/>
      <c r="G1266" s="80"/>
      <c r="H1266" s="80"/>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row>
    <row r="1267" spans="1:48" ht="12" customHeight="1" x14ac:dyDescent="0.25">
      <c r="A1267" s="80"/>
      <c r="B1267" s="80"/>
      <c r="C1267" s="80"/>
      <c r="D1267" s="80"/>
      <c r="E1267" s="80"/>
      <c r="F1267" s="80"/>
      <c r="G1267" s="80"/>
      <c r="H1267" s="80"/>
      <c r="I1267" s="80"/>
      <c r="J1267" s="80"/>
      <c r="K1267" s="80"/>
      <c r="L1267" s="80"/>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row>
    <row r="1268" spans="1:48" ht="12" customHeight="1" x14ac:dyDescent="0.25">
      <c r="A1268" s="80"/>
      <c r="B1268" s="80"/>
      <c r="C1268" s="80"/>
      <c r="D1268" s="80"/>
      <c r="E1268" s="80"/>
      <c r="F1268" s="80"/>
      <c r="G1268" s="80"/>
      <c r="H1268" s="80"/>
      <c r="I1268" s="80"/>
      <c r="J1268" s="80"/>
      <c r="K1268" s="80"/>
      <c r="L1268" s="80"/>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row>
    <row r="1269" spans="1:48" ht="12" customHeight="1" x14ac:dyDescent="0.25">
      <c r="A1269" s="80"/>
      <c r="B1269" s="80"/>
      <c r="C1269" s="80"/>
      <c r="D1269" s="80"/>
      <c r="E1269" s="80"/>
      <c r="F1269" s="80"/>
      <c r="G1269" s="80"/>
      <c r="H1269" s="80"/>
      <c r="I1269" s="80"/>
      <c r="J1269" s="80"/>
      <c r="K1269" s="80"/>
      <c r="L1269" s="80"/>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row>
    <row r="1270" spans="1:48" ht="12" customHeight="1" x14ac:dyDescent="0.25">
      <c r="A1270" s="80"/>
      <c r="B1270" s="80"/>
      <c r="C1270" s="80"/>
      <c r="D1270" s="80"/>
      <c r="E1270" s="80"/>
      <c r="F1270" s="80"/>
      <c r="G1270" s="80"/>
      <c r="H1270" s="80"/>
      <c r="I1270" s="80"/>
      <c r="J1270" s="80"/>
      <c r="K1270" s="80"/>
      <c r="L1270" s="80"/>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row>
    <row r="1271" spans="1:48" ht="12" customHeight="1" x14ac:dyDescent="0.25">
      <c r="A1271" s="80"/>
      <c r="B1271" s="80"/>
      <c r="C1271" s="80"/>
      <c r="D1271" s="80"/>
      <c r="E1271" s="80"/>
      <c r="F1271" s="80"/>
      <c r="G1271" s="80"/>
      <c r="H1271" s="80"/>
      <c r="I1271" s="80"/>
      <c r="J1271" s="80"/>
      <c r="K1271" s="80"/>
      <c r="L1271" s="80"/>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row>
    <row r="1272" spans="1:48" ht="12" customHeight="1" x14ac:dyDescent="0.25">
      <c r="A1272" s="80"/>
      <c r="B1272" s="80"/>
      <c r="C1272" s="80"/>
      <c r="D1272" s="80"/>
      <c r="E1272" s="80"/>
      <c r="F1272" s="80"/>
      <c r="G1272" s="80"/>
      <c r="H1272" s="80"/>
      <c r="I1272" s="80"/>
      <c r="J1272" s="80"/>
      <c r="K1272" s="80"/>
      <c r="L1272" s="80"/>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row>
    <row r="1273" spans="1:48" ht="12" customHeight="1" x14ac:dyDescent="0.25">
      <c r="A1273" s="80"/>
      <c r="B1273" s="80"/>
      <c r="C1273" s="80"/>
      <c r="D1273" s="80"/>
      <c r="E1273" s="80"/>
      <c r="F1273" s="80"/>
      <c r="G1273" s="80"/>
      <c r="H1273" s="80"/>
      <c r="I1273" s="80"/>
      <c r="J1273" s="80"/>
      <c r="K1273" s="80"/>
      <c r="L1273" s="80"/>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row>
    <row r="1274" spans="1:48" ht="12" customHeight="1" x14ac:dyDescent="0.25">
      <c r="A1274" s="80"/>
      <c r="B1274" s="80"/>
      <c r="C1274" s="80"/>
      <c r="D1274" s="80"/>
      <c r="E1274" s="80"/>
      <c r="F1274" s="80"/>
      <c r="G1274" s="80"/>
      <c r="H1274" s="80"/>
      <c r="I1274" s="80"/>
      <c r="J1274" s="80"/>
      <c r="K1274" s="80"/>
      <c r="L1274" s="80"/>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row>
    <row r="1275" spans="1:48" ht="12" customHeight="1" x14ac:dyDescent="0.25">
      <c r="A1275" s="80"/>
      <c r="B1275" s="80"/>
      <c r="C1275" s="80"/>
      <c r="D1275" s="80"/>
      <c r="E1275" s="80"/>
      <c r="F1275" s="80"/>
      <c r="G1275" s="80"/>
      <c r="H1275" s="80"/>
      <c r="I1275" s="80"/>
      <c r="J1275" s="80"/>
      <c r="K1275" s="80"/>
      <c r="L1275" s="80"/>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row>
    <row r="1276" spans="1:48" ht="12" customHeight="1" x14ac:dyDescent="0.25">
      <c r="A1276" s="80"/>
      <c r="B1276" s="80"/>
      <c r="C1276" s="80"/>
      <c r="D1276" s="80"/>
      <c r="E1276" s="80"/>
      <c r="F1276" s="80"/>
      <c r="G1276" s="80"/>
      <c r="H1276" s="80"/>
      <c r="I1276" s="80"/>
      <c r="J1276" s="80"/>
      <c r="K1276" s="80"/>
      <c r="L1276" s="80"/>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row>
    <row r="1277" spans="1:48" ht="12" customHeight="1" x14ac:dyDescent="0.25">
      <c r="A1277" s="80"/>
      <c r="B1277" s="80"/>
      <c r="C1277" s="80"/>
      <c r="D1277" s="80"/>
      <c r="E1277" s="80"/>
      <c r="F1277" s="80"/>
      <c r="G1277" s="80"/>
      <c r="H1277" s="80"/>
      <c r="I1277" s="80"/>
      <c r="J1277" s="80"/>
      <c r="K1277" s="80"/>
      <c r="L1277" s="80"/>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row>
    <row r="1278" spans="1:48" ht="12" customHeight="1" x14ac:dyDescent="0.25">
      <c r="A1278" s="80"/>
      <c r="B1278" s="80"/>
      <c r="C1278" s="80"/>
      <c r="D1278" s="80"/>
      <c r="E1278" s="80"/>
      <c r="F1278" s="80"/>
      <c r="G1278" s="80"/>
      <c r="H1278" s="80"/>
      <c r="I1278" s="80"/>
      <c r="J1278" s="80"/>
      <c r="K1278" s="80"/>
      <c r="L1278" s="80"/>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row>
    <row r="1279" spans="1:48" ht="12" customHeight="1" x14ac:dyDescent="0.25">
      <c r="A1279" s="80"/>
      <c r="B1279" s="80"/>
      <c r="C1279" s="80"/>
      <c r="D1279" s="80"/>
      <c r="E1279" s="80"/>
      <c r="F1279" s="80"/>
      <c r="G1279" s="80"/>
      <c r="H1279" s="80"/>
      <c r="I1279" s="80"/>
      <c r="J1279" s="80"/>
      <c r="K1279" s="80"/>
      <c r="L1279" s="80"/>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row>
    <row r="1280" spans="1:48" ht="12" customHeight="1" x14ac:dyDescent="0.25">
      <c r="A1280" s="80"/>
      <c r="B1280" s="80"/>
      <c r="C1280" s="80"/>
      <c r="D1280" s="80"/>
      <c r="E1280" s="80"/>
      <c r="F1280" s="80"/>
      <c r="G1280" s="80"/>
      <c r="H1280" s="80"/>
      <c r="I1280" s="80"/>
      <c r="J1280" s="80"/>
      <c r="K1280" s="80"/>
      <c r="L1280" s="80"/>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row>
    <row r="1281" spans="1:48" ht="12" customHeight="1" x14ac:dyDescent="0.25">
      <c r="A1281" s="80"/>
      <c r="B1281" s="80"/>
      <c r="C1281" s="80"/>
      <c r="D1281" s="80"/>
      <c r="E1281" s="80"/>
      <c r="F1281" s="80"/>
      <c r="G1281" s="80"/>
      <c r="H1281" s="80"/>
      <c r="I1281" s="80"/>
      <c r="J1281" s="80"/>
      <c r="K1281" s="80"/>
      <c r="L1281" s="80"/>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row>
    <row r="1282" spans="1:48" ht="12" customHeight="1" x14ac:dyDescent="0.25">
      <c r="A1282" s="80"/>
      <c r="B1282" s="80"/>
      <c r="C1282" s="80"/>
      <c r="D1282" s="80"/>
      <c r="E1282" s="80"/>
      <c r="F1282" s="80"/>
      <c r="G1282" s="80"/>
      <c r="H1282" s="80"/>
      <c r="I1282" s="80"/>
      <c r="J1282" s="80"/>
      <c r="K1282" s="80"/>
      <c r="L1282" s="80"/>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row>
    <row r="1283" spans="1:48" ht="12" customHeight="1" x14ac:dyDescent="0.25">
      <c r="A1283" s="80"/>
      <c r="B1283" s="80"/>
      <c r="C1283" s="80"/>
      <c r="D1283" s="80"/>
      <c r="E1283" s="80"/>
      <c r="F1283" s="80"/>
      <c r="G1283" s="80"/>
      <c r="H1283" s="80"/>
      <c r="I1283" s="80"/>
      <c r="J1283" s="80"/>
      <c r="K1283" s="80"/>
      <c r="L1283" s="80"/>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row>
    <row r="1284" spans="1:48" ht="12" customHeight="1" x14ac:dyDescent="0.25">
      <c r="A1284" s="80"/>
      <c r="B1284" s="80"/>
      <c r="C1284" s="80"/>
      <c r="D1284" s="80"/>
      <c r="E1284" s="80"/>
      <c r="F1284" s="80"/>
      <c r="G1284" s="80"/>
      <c r="H1284" s="80"/>
      <c r="I1284" s="80"/>
      <c r="J1284" s="80"/>
      <c r="K1284" s="80"/>
      <c r="L1284" s="80"/>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row>
    <row r="1285" spans="1:48" ht="12" customHeight="1" x14ac:dyDescent="0.25">
      <c r="A1285" s="80"/>
      <c r="B1285" s="80"/>
      <c r="C1285" s="80"/>
      <c r="D1285" s="80"/>
      <c r="E1285" s="80"/>
      <c r="F1285" s="80"/>
      <c r="G1285" s="80"/>
      <c r="H1285" s="80"/>
      <c r="I1285" s="80"/>
      <c r="J1285" s="80"/>
      <c r="K1285" s="80"/>
      <c r="L1285" s="80"/>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row>
    <row r="1286" spans="1:48" ht="12" customHeight="1" x14ac:dyDescent="0.25">
      <c r="A1286" s="80"/>
      <c r="B1286" s="80"/>
      <c r="C1286" s="80"/>
      <c r="D1286" s="80"/>
      <c r="E1286" s="80"/>
      <c r="F1286" s="80"/>
      <c r="G1286" s="80"/>
      <c r="H1286" s="80"/>
      <c r="I1286" s="80"/>
      <c r="J1286" s="80"/>
      <c r="K1286" s="80"/>
      <c r="L1286" s="80"/>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row>
    <row r="1287" spans="1:48" ht="12" customHeight="1" x14ac:dyDescent="0.25">
      <c r="A1287" s="80"/>
      <c r="B1287" s="80"/>
      <c r="C1287" s="80"/>
      <c r="D1287" s="80"/>
      <c r="E1287" s="80"/>
      <c r="F1287" s="80"/>
      <c r="G1287" s="80"/>
      <c r="H1287" s="80"/>
      <c r="I1287" s="80"/>
      <c r="J1287" s="80"/>
      <c r="K1287" s="80"/>
      <c r="L1287" s="80"/>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row>
    <row r="1288" spans="1:48" ht="12" customHeight="1" x14ac:dyDescent="0.25">
      <c r="A1288" s="80"/>
      <c r="B1288" s="80"/>
      <c r="C1288" s="80"/>
      <c r="D1288" s="80"/>
      <c r="E1288" s="80"/>
      <c r="F1288" s="80"/>
      <c r="G1288" s="80"/>
      <c r="H1288" s="80"/>
      <c r="I1288" s="80"/>
      <c r="J1288" s="80"/>
      <c r="K1288" s="80"/>
      <c r="L1288" s="80"/>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row>
    <row r="1289" spans="1:48" ht="12" customHeight="1" x14ac:dyDescent="0.25">
      <c r="A1289" s="80"/>
      <c r="B1289" s="80"/>
      <c r="C1289" s="80"/>
      <c r="D1289" s="80"/>
      <c r="E1289" s="80"/>
      <c r="F1289" s="80"/>
      <c r="G1289" s="80"/>
      <c r="H1289" s="80"/>
      <c r="I1289" s="80"/>
      <c r="J1289" s="80"/>
      <c r="K1289" s="80"/>
      <c r="L1289" s="80"/>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row>
    <row r="1290" spans="1:48" ht="12" customHeight="1" x14ac:dyDescent="0.25">
      <c r="A1290" s="80"/>
      <c r="B1290" s="80"/>
      <c r="C1290" s="80"/>
      <c r="D1290" s="80"/>
      <c r="E1290" s="80"/>
      <c r="F1290" s="80"/>
      <c r="G1290" s="80"/>
      <c r="H1290" s="80"/>
      <c r="I1290" s="80"/>
      <c r="J1290" s="80"/>
      <c r="K1290" s="80"/>
      <c r="L1290" s="80"/>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row>
    <row r="1291" spans="1:48" ht="12" customHeight="1" x14ac:dyDescent="0.25">
      <c r="A1291" s="80"/>
      <c r="B1291" s="80"/>
      <c r="C1291" s="80"/>
      <c r="D1291" s="80"/>
      <c r="E1291" s="80"/>
      <c r="F1291" s="80"/>
      <c r="G1291" s="80"/>
      <c r="H1291" s="80"/>
      <c r="I1291" s="80"/>
      <c r="J1291" s="80"/>
      <c r="K1291" s="80"/>
      <c r="L1291" s="80"/>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row>
    <row r="1292" spans="1:48" ht="12" customHeight="1" x14ac:dyDescent="0.25">
      <c r="A1292" s="80"/>
      <c r="B1292" s="80"/>
      <c r="C1292" s="80"/>
      <c r="D1292" s="80"/>
      <c r="E1292" s="80"/>
      <c r="F1292" s="80"/>
      <c r="G1292" s="80"/>
      <c r="H1292" s="80"/>
      <c r="I1292" s="80"/>
      <c r="J1292" s="80"/>
      <c r="K1292" s="80"/>
      <c r="L1292" s="80"/>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row>
    <row r="1293" spans="1:48" ht="12" customHeight="1" x14ac:dyDescent="0.25">
      <c r="A1293" s="80"/>
      <c r="B1293" s="80"/>
      <c r="C1293" s="80"/>
      <c r="D1293" s="80"/>
      <c r="E1293" s="80"/>
      <c r="F1293" s="80"/>
      <c r="G1293" s="80"/>
      <c r="H1293" s="80"/>
      <c r="I1293" s="80"/>
      <c r="J1293" s="80"/>
      <c r="K1293" s="80"/>
      <c r="L1293" s="80"/>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row>
    <row r="1294" spans="1:48" ht="12" customHeight="1" x14ac:dyDescent="0.25">
      <c r="A1294" s="80"/>
      <c r="B1294" s="80"/>
      <c r="C1294" s="80"/>
      <c r="D1294" s="80"/>
      <c r="E1294" s="80"/>
      <c r="F1294" s="80"/>
      <c r="G1294" s="80"/>
      <c r="H1294" s="80"/>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row>
    <row r="1295" spans="1:48" ht="12" customHeight="1" x14ac:dyDescent="0.25">
      <c r="A1295" s="80"/>
      <c r="B1295" s="80"/>
      <c r="C1295" s="80"/>
      <c r="D1295" s="80"/>
      <c r="E1295" s="80"/>
      <c r="F1295" s="80"/>
      <c r="G1295" s="80"/>
      <c r="H1295" s="80"/>
      <c r="I1295" s="80"/>
      <c r="J1295" s="80"/>
      <c r="K1295" s="80"/>
      <c r="L1295" s="80"/>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row>
    <row r="1296" spans="1:48" ht="12" customHeight="1" x14ac:dyDescent="0.25">
      <c r="A1296" s="80"/>
      <c r="B1296" s="80"/>
      <c r="C1296" s="80"/>
      <c r="D1296" s="80"/>
      <c r="E1296" s="80"/>
      <c r="F1296" s="80"/>
      <c r="G1296" s="80"/>
      <c r="H1296" s="80"/>
      <c r="I1296" s="80"/>
      <c r="J1296" s="80"/>
      <c r="K1296" s="80"/>
      <c r="L1296" s="80"/>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row>
    <row r="1297" spans="1:48" ht="12" customHeight="1" x14ac:dyDescent="0.25">
      <c r="A1297" s="80"/>
      <c r="B1297" s="80"/>
      <c r="C1297" s="80"/>
      <c r="D1297" s="80"/>
      <c r="E1297" s="80"/>
      <c r="F1297" s="80"/>
      <c r="G1297" s="80"/>
      <c r="H1297" s="80"/>
      <c r="I1297" s="80"/>
      <c r="J1297" s="80"/>
      <c r="K1297" s="80"/>
      <c r="L1297" s="80"/>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row>
    <row r="1298" spans="1:48" ht="12" customHeight="1" x14ac:dyDescent="0.25">
      <c r="A1298" s="80"/>
      <c r="B1298" s="80"/>
      <c r="C1298" s="80"/>
      <c r="D1298" s="80"/>
      <c r="E1298" s="80"/>
      <c r="F1298" s="80"/>
      <c r="G1298" s="80"/>
      <c r="H1298" s="80"/>
      <c r="I1298" s="80"/>
      <c r="J1298" s="80"/>
      <c r="K1298" s="80"/>
      <c r="L1298" s="80"/>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row>
    <row r="1299" spans="1:48" ht="12" customHeight="1" x14ac:dyDescent="0.25">
      <c r="A1299" s="80"/>
      <c r="B1299" s="80"/>
      <c r="C1299" s="80"/>
      <c r="D1299" s="80"/>
      <c r="E1299" s="80"/>
      <c r="F1299" s="80"/>
      <c r="G1299" s="80"/>
      <c r="H1299" s="80"/>
      <c r="I1299" s="80"/>
      <c r="J1299" s="80"/>
      <c r="K1299" s="80"/>
      <c r="L1299" s="80"/>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row>
    <row r="1300" spans="1:48" ht="12" customHeight="1" x14ac:dyDescent="0.25">
      <c r="A1300" s="80"/>
      <c r="B1300" s="80"/>
      <c r="C1300" s="80"/>
      <c r="D1300" s="80"/>
      <c r="E1300" s="80"/>
      <c r="F1300" s="80"/>
      <c r="G1300" s="80"/>
      <c r="H1300" s="80"/>
      <c r="I1300" s="80"/>
      <c r="J1300" s="80"/>
      <c r="K1300" s="80"/>
      <c r="L1300" s="80"/>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row>
    <row r="1301" spans="1:48" ht="12" customHeight="1" x14ac:dyDescent="0.25">
      <c r="A1301" s="80"/>
      <c r="B1301" s="80"/>
      <c r="C1301" s="80"/>
      <c r="D1301" s="80"/>
      <c r="E1301" s="80"/>
      <c r="F1301" s="80"/>
      <c r="G1301" s="80"/>
      <c r="H1301" s="80"/>
      <c r="I1301" s="80"/>
      <c r="J1301" s="80"/>
      <c r="K1301" s="80"/>
      <c r="L1301" s="80"/>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row>
    <row r="1302" spans="1:48" ht="12" customHeight="1" x14ac:dyDescent="0.25">
      <c r="A1302" s="80"/>
      <c r="B1302" s="80"/>
      <c r="C1302" s="80"/>
      <c r="D1302" s="80"/>
      <c r="E1302" s="80"/>
      <c r="F1302" s="80"/>
      <c r="G1302" s="80"/>
      <c r="H1302" s="80"/>
      <c r="I1302" s="80"/>
      <c r="J1302" s="80"/>
      <c r="K1302" s="80"/>
      <c r="L1302" s="80"/>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row>
    <row r="1303" spans="1:48" ht="12" customHeight="1" x14ac:dyDescent="0.25">
      <c r="A1303" s="80"/>
      <c r="B1303" s="80"/>
      <c r="C1303" s="80"/>
      <c r="D1303" s="80"/>
      <c r="E1303" s="80"/>
      <c r="F1303" s="80"/>
      <c r="G1303" s="80"/>
      <c r="H1303" s="80"/>
      <c r="I1303" s="80"/>
      <c r="J1303" s="80"/>
      <c r="K1303" s="80"/>
      <c r="L1303" s="80"/>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row>
    <row r="1304" spans="1:48" ht="12" customHeight="1" x14ac:dyDescent="0.25">
      <c r="A1304" s="80"/>
      <c r="B1304" s="80"/>
      <c r="C1304" s="80"/>
      <c r="D1304" s="80"/>
      <c r="E1304" s="80"/>
      <c r="F1304" s="80"/>
      <c r="G1304" s="80"/>
      <c r="H1304" s="80"/>
      <c r="I1304" s="80"/>
      <c r="J1304" s="80"/>
      <c r="K1304" s="80"/>
      <c r="L1304" s="80"/>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row>
    <row r="1305" spans="1:48" ht="12" customHeight="1" x14ac:dyDescent="0.25">
      <c r="A1305" s="80"/>
      <c r="B1305" s="80"/>
      <c r="C1305" s="80"/>
      <c r="D1305" s="80"/>
      <c r="E1305" s="80"/>
      <c r="F1305" s="80"/>
      <c r="G1305" s="80"/>
      <c r="H1305" s="80"/>
      <c r="I1305" s="80"/>
      <c r="J1305" s="80"/>
      <c r="K1305" s="80"/>
      <c r="L1305" s="80"/>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row>
    <row r="1306" spans="1:48" ht="12" customHeight="1" x14ac:dyDescent="0.25">
      <c r="A1306" s="80"/>
      <c r="B1306" s="80"/>
      <c r="C1306" s="80"/>
      <c r="D1306" s="80"/>
      <c r="E1306" s="80"/>
      <c r="F1306" s="80"/>
      <c r="G1306" s="80"/>
      <c r="H1306" s="80"/>
      <c r="I1306" s="80"/>
      <c r="J1306" s="80"/>
      <c r="K1306" s="80"/>
      <c r="L1306" s="80"/>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row>
    <row r="1307" spans="1:48" ht="12" customHeight="1" x14ac:dyDescent="0.25">
      <c r="A1307" s="80"/>
      <c r="B1307" s="80"/>
      <c r="C1307" s="80"/>
      <c r="D1307" s="80"/>
      <c r="E1307" s="80"/>
      <c r="F1307" s="80"/>
      <c r="G1307" s="80"/>
      <c r="H1307" s="80"/>
      <c r="I1307" s="80"/>
      <c r="J1307" s="80"/>
      <c r="K1307" s="80"/>
      <c r="L1307" s="80"/>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row>
    <row r="1308" spans="1:48" ht="12" customHeight="1" x14ac:dyDescent="0.25">
      <c r="A1308" s="80"/>
      <c r="B1308" s="80"/>
      <c r="C1308" s="80"/>
      <c r="D1308" s="80"/>
      <c r="E1308" s="80"/>
      <c r="F1308" s="80"/>
      <c r="G1308" s="80"/>
      <c r="H1308" s="80"/>
      <c r="I1308" s="80"/>
      <c r="J1308" s="80"/>
      <c r="K1308" s="80"/>
      <c r="L1308" s="80"/>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row>
    <row r="1309" spans="1:48" ht="12" customHeight="1" x14ac:dyDescent="0.25">
      <c r="A1309" s="80"/>
      <c r="B1309" s="80"/>
      <c r="C1309" s="80"/>
      <c r="D1309" s="80"/>
      <c r="E1309" s="80"/>
      <c r="F1309" s="80"/>
      <c r="G1309" s="80"/>
      <c r="H1309" s="80"/>
      <c r="I1309" s="80"/>
      <c r="J1309" s="80"/>
      <c r="K1309" s="80"/>
      <c r="L1309" s="80"/>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row>
    <row r="1310" spans="1:48" ht="12" customHeight="1" x14ac:dyDescent="0.25">
      <c r="A1310" s="80"/>
      <c r="B1310" s="80"/>
      <c r="C1310" s="80"/>
      <c r="D1310" s="80"/>
      <c r="E1310" s="80"/>
      <c r="F1310" s="80"/>
      <c r="G1310" s="80"/>
      <c r="H1310" s="80"/>
      <c r="I1310" s="80"/>
      <c r="J1310" s="80"/>
      <c r="K1310" s="80"/>
      <c r="L1310" s="80"/>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row>
    <row r="1311" spans="1:48" ht="12" customHeight="1" x14ac:dyDescent="0.25">
      <c r="A1311" s="80"/>
      <c r="B1311" s="80"/>
      <c r="C1311" s="80"/>
      <c r="D1311" s="80"/>
      <c r="E1311" s="80"/>
      <c r="F1311" s="80"/>
      <c r="G1311" s="80"/>
      <c r="H1311" s="80"/>
      <c r="I1311" s="80"/>
      <c r="J1311" s="80"/>
      <c r="K1311" s="80"/>
      <c r="L1311" s="80"/>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row>
    <row r="1312" spans="1:48" ht="12" customHeight="1" x14ac:dyDescent="0.25">
      <c r="A1312" s="80"/>
      <c r="B1312" s="80"/>
      <c r="C1312" s="80"/>
      <c r="D1312" s="80"/>
      <c r="E1312" s="80"/>
      <c r="F1312" s="80"/>
      <c r="G1312" s="80"/>
      <c r="H1312" s="80"/>
      <c r="I1312" s="80"/>
      <c r="J1312" s="80"/>
      <c r="K1312" s="80"/>
      <c r="L1312" s="80"/>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row>
    <row r="1313" spans="1:48" ht="12" customHeight="1" x14ac:dyDescent="0.25">
      <c r="A1313" s="80"/>
      <c r="B1313" s="80"/>
      <c r="C1313" s="80"/>
      <c r="D1313" s="80"/>
      <c r="E1313" s="80"/>
      <c r="F1313" s="80"/>
      <c r="G1313" s="80"/>
      <c r="H1313" s="80"/>
      <c r="I1313" s="80"/>
      <c r="J1313" s="80"/>
      <c r="K1313" s="80"/>
      <c r="L1313" s="80"/>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row>
    <row r="1314" spans="1:48" ht="12" customHeight="1" x14ac:dyDescent="0.25">
      <c r="A1314" s="80"/>
      <c r="B1314" s="80"/>
      <c r="C1314" s="80"/>
      <c r="D1314" s="80"/>
      <c r="E1314" s="80"/>
      <c r="F1314" s="80"/>
      <c r="G1314" s="80"/>
      <c r="H1314" s="80"/>
      <c r="I1314" s="80"/>
      <c r="J1314" s="80"/>
      <c r="K1314" s="80"/>
      <c r="L1314" s="80"/>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row>
    <row r="1315" spans="1:48" ht="12" customHeight="1" x14ac:dyDescent="0.25">
      <c r="A1315" s="80"/>
      <c r="B1315" s="80"/>
      <c r="C1315" s="80"/>
      <c r="D1315" s="80"/>
      <c r="E1315" s="80"/>
      <c r="F1315" s="80"/>
      <c r="G1315" s="80"/>
      <c r="H1315" s="80"/>
      <c r="I1315" s="80"/>
      <c r="J1315" s="80"/>
      <c r="K1315" s="80"/>
      <c r="L1315" s="80"/>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row>
    <row r="1316" spans="1:48" ht="12" customHeight="1" x14ac:dyDescent="0.25">
      <c r="A1316" s="80"/>
      <c r="B1316" s="80"/>
      <c r="C1316" s="80"/>
      <c r="D1316" s="80"/>
      <c r="E1316" s="80"/>
      <c r="F1316" s="80"/>
      <c r="G1316" s="80"/>
      <c r="H1316" s="80"/>
      <c r="I1316" s="80"/>
      <c r="J1316" s="80"/>
      <c r="K1316" s="80"/>
      <c r="L1316" s="80"/>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row>
    <row r="1317" spans="1:48" ht="12" customHeight="1" x14ac:dyDescent="0.25">
      <c r="A1317" s="80"/>
      <c r="B1317" s="80"/>
      <c r="C1317" s="80"/>
      <c r="D1317" s="80"/>
      <c r="E1317" s="80"/>
      <c r="F1317" s="80"/>
      <c r="G1317" s="80"/>
      <c r="H1317" s="80"/>
      <c r="I1317" s="80"/>
      <c r="J1317" s="80"/>
      <c r="K1317" s="80"/>
      <c r="L1317" s="80"/>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row>
    <row r="1318" spans="1:48" ht="12" customHeight="1" x14ac:dyDescent="0.25">
      <c r="A1318" s="80"/>
      <c r="B1318" s="80"/>
      <c r="C1318" s="80"/>
      <c r="D1318" s="80"/>
      <c r="E1318" s="80"/>
      <c r="F1318" s="80"/>
      <c r="G1318" s="80"/>
      <c r="H1318" s="80"/>
      <c r="I1318" s="80"/>
      <c r="J1318" s="80"/>
      <c r="K1318" s="80"/>
      <c r="L1318" s="80"/>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row>
    <row r="1319" spans="1:48" ht="12" customHeight="1" x14ac:dyDescent="0.25">
      <c r="A1319" s="80"/>
      <c r="B1319" s="80"/>
      <c r="C1319" s="80"/>
      <c r="D1319" s="80"/>
      <c r="E1319" s="80"/>
      <c r="F1319" s="80"/>
      <c r="G1319" s="80"/>
      <c r="H1319" s="80"/>
      <c r="I1319" s="80"/>
      <c r="J1319" s="80"/>
      <c r="K1319" s="80"/>
      <c r="L1319" s="80"/>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row>
    <row r="1320" spans="1:48" ht="12" customHeight="1" x14ac:dyDescent="0.25">
      <c r="A1320" s="80"/>
      <c r="B1320" s="80"/>
      <c r="C1320" s="80"/>
      <c r="D1320" s="80"/>
      <c r="E1320" s="80"/>
      <c r="F1320" s="80"/>
      <c r="G1320" s="80"/>
      <c r="H1320" s="80"/>
      <c r="I1320" s="80"/>
      <c r="J1320" s="80"/>
      <c r="K1320" s="80"/>
      <c r="L1320" s="80"/>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row>
    <row r="1321" spans="1:48" ht="12" customHeight="1" x14ac:dyDescent="0.25">
      <c r="A1321" s="80"/>
      <c r="B1321" s="80"/>
      <c r="C1321" s="80"/>
      <c r="D1321" s="80"/>
      <c r="E1321" s="80"/>
      <c r="F1321" s="80"/>
      <c r="G1321" s="80"/>
      <c r="H1321" s="80"/>
      <c r="I1321" s="80"/>
      <c r="J1321" s="80"/>
      <c r="K1321" s="80"/>
      <c r="L1321" s="80"/>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row>
    <row r="1322" spans="1:48" ht="12" customHeight="1" x14ac:dyDescent="0.25">
      <c r="A1322" s="80"/>
      <c r="B1322" s="80"/>
      <c r="C1322" s="80"/>
      <c r="D1322" s="80"/>
      <c r="E1322" s="80"/>
      <c r="F1322" s="80"/>
      <c r="G1322" s="80"/>
      <c r="H1322" s="80"/>
      <c r="I1322" s="80"/>
      <c r="J1322" s="80"/>
      <c r="K1322" s="80"/>
      <c r="L1322" s="80"/>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row>
    <row r="1323" spans="1:48" ht="12" customHeight="1" x14ac:dyDescent="0.25">
      <c r="A1323" s="80"/>
      <c r="B1323" s="80"/>
      <c r="C1323" s="80"/>
      <c r="D1323" s="80"/>
      <c r="E1323" s="80"/>
      <c r="F1323" s="80"/>
      <c r="G1323" s="80"/>
      <c r="H1323" s="80"/>
      <c r="I1323" s="80"/>
      <c r="J1323" s="80"/>
      <c r="K1323" s="80"/>
      <c r="L1323" s="80"/>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row>
    <row r="1324" spans="1:48" ht="12" customHeight="1" x14ac:dyDescent="0.25">
      <c r="A1324" s="80"/>
      <c r="B1324" s="80"/>
      <c r="C1324" s="80"/>
      <c r="D1324" s="80"/>
      <c r="E1324" s="80"/>
      <c r="F1324" s="80"/>
      <c r="G1324" s="80"/>
      <c r="H1324" s="80"/>
      <c r="I1324" s="80"/>
      <c r="J1324" s="80"/>
      <c r="K1324" s="80"/>
      <c r="L1324" s="80"/>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row>
    <row r="1325" spans="1:48" ht="12" customHeight="1" x14ac:dyDescent="0.25">
      <c r="A1325" s="80"/>
      <c r="B1325" s="80"/>
      <c r="C1325" s="80"/>
      <c r="D1325" s="80"/>
      <c r="E1325" s="80"/>
      <c r="F1325" s="80"/>
      <c r="G1325" s="80"/>
      <c r="H1325" s="80"/>
      <c r="I1325" s="80"/>
      <c r="J1325" s="80"/>
      <c r="K1325" s="80"/>
      <c r="L1325" s="80"/>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row>
    <row r="1326" spans="1:48" ht="12" customHeight="1" x14ac:dyDescent="0.25">
      <c r="A1326" s="80"/>
      <c r="B1326" s="80"/>
      <c r="C1326" s="80"/>
      <c r="D1326" s="80"/>
      <c r="E1326" s="80"/>
      <c r="F1326" s="80"/>
      <c r="G1326" s="80"/>
      <c r="H1326" s="80"/>
      <c r="I1326" s="80"/>
      <c r="J1326" s="80"/>
      <c r="K1326" s="80"/>
      <c r="L1326" s="80"/>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row>
    <row r="1327" spans="1:48" ht="12" customHeight="1" x14ac:dyDescent="0.25">
      <c r="A1327" s="80"/>
      <c r="B1327" s="80"/>
      <c r="C1327" s="80"/>
      <c r="D1327" s="80"/>
      <c r="E1327" s="80"/>
      <c r="F1327" s="80"/>
      <c r="G1327" s="80"/>
      <c r="H1327" s="80"/>
      <c r="I1327" s="80"/>
      <c r="J1327" s="80"/>
      <c r="K1327" s="80"/>
      <c r="L1327" s="80"/>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row>
    <row r="1328" spans="1:48" ht="12" customHeight="1" x14ac:dyDescent="0.25">
      <c r="A1328" s="80"/>
      <c r="B1328" s="80"/>
      <c r="C1328" s="80"/>
      <c r="D1328" s="80"/>
      <c r="E1328" s="80"/>
      <c r="F1328" s="80"/>
      <c r="G1328" s="80"/>
      <c r="H1328" s="80"/>
      <c r="I1328" s="80"/>
      <c r="J1328" s="80"/>
      <c r="K1328" s="80"/>
      <c r="L1328" s="80"/>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row>
    <row r="1329" spans="1:48" ht="12" customHeight="1" x14ac:dyDescent="0.25">
      <c r="A1329" s="80"/>
      <c r="B1329" s="80"/>
      <c r="C1329" s="80"/>
      <c r="D1329" s="80"/>
      <c r="E1329" s="80"/>
      <c r="F1329" s="80"/>
      <c r="G1329" s="80"/>
      <c r="H1329" s="80"/>
      <c r="I1329" s="80"/>
      <c r="J1329" s="80"/>
      <c r="K1329" s="80"/>
      <c r="L1329" s="80"/>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row>
    <row r="1330" spans="1:48" ht="12" customHeight="1" x14ac:dyDescent="0.25">
      <c r="A1330" s="80"/>
      <c r="B1330" s="80"/>
      <c r="C1330" s="80"/>
      <c r="D1330" s="80"/>
      <c r="E1330" s="80"/>
      <c r="F1330" s="80"/>
      <c r="G1330" s="80"/>
      <c r="H1330" s="80"/>
      <c r="I1330" s="80"/>
      <c r="J1330" s="80"/>
      <c r="K1330" s="80"/>
      <c r="L1330" s="80"/>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row>
    <row r="1331" spans="1:48" ht="12" customHeight="1" x14ac:dyDescent="0.25">
      <c r="A1331" s="80"/>
      <c r="B1331" s="80"/>
      <c r="C1331" s="80"/>
      <c r="D1331" s="80"/>
      <c r="E1331" s="80"/>
      <c r="F1331" s="80"/>
      <c r="G1331" s="80"/>
      <c r="H1331" s="80"/>
      <c r="I1331" s="80"/>
      <c r="J1331" s="80"/>
      <c r="K1331" s="80"/>
      <c r="L1331" s="80"/>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row>
    <row r="1332" spans="1:48" ht="12" customHeight="1" x14ac:dyDescent="0.25">
      <c r="A1332" s="80"/>
      <c r="B1332" s="80"/>
      <c r="C1332" s="80"/>
      <c r="D1332" s="80"/>
      <c r="E1332" s="80"/>
      <c r="F1332" s="80"/>
      <c r="G1332" s="80"/>
      <c r="H1332" s="80"/>
      <c r="I1332" s="80"/>
      <c r="J1332" s="80"/>
      <c r="K1332" s="80"/>
      <c r="L1332" s="80"/>
      <c r="M1332" s="80"/>
      <c r="N1332" s="80"/>
      <c r="O1332" s="80"/>
      <c r="P1332" s="80"/>
      <c r="Q1332" s="80"/>
      <c r="R1332" s="80"/>
      <c r="S1332" s="80"/>
      <c r="T1332" s="80"/>
      <c r="U1332" s="80"/>
      <c r="V1332" s="80"/>
      <c r="W1332" s="80"/>
      <c r="X1332" s="80"/>
      <c r="Y1332" s="80"/>
      <c r="Z1332" s="80"/>
      <c r="AA1332" s="80"/>
      <c r="AB1332" s="80"/>
      <c r="AC1332" s="80"/>
      <c r="AD1332" s="80"/>
      <c r="AE1332" s="80"/>
      <c r="AF1332" s="80"/>
      <c r="AG1332" s="80"/>
      <c r="AH1332" s="80"/>
      <c r="AI1332" s="80"/>
      <c r="AJ1332" s="80"/>
      <c r="AK1332" s="80"/>
      <c r="AL1332" s="80"/>
      <c r="AM1332" s="80"/>
      <c r="AN1332" s="80"/>
      <c r="AO1332" s="80"/>
      <c r="AP1332" s="80"/>
      <c r="AQ1332" s="80"/>
      <c r="AR1332" s="80"/>
      <c r="AS1332" s="80"/>
      <c r="AT1332" s="80"/>
      <c r="AU1332" s="80"/>
      <c r="AV1332" s="80"/>
    </row>
    <row r="1333" spans="1:48" ht="12" customHeight="1" x14ac:dyDescent="0.25">
      <c r="A1333" s="80"/>
      <c r="B1333" s="80"/>
      <c r="C1333" s="80"/>
      <c r="D1333" s="80"/>
      <c r="E1333" s="80"/>
      <c r="F1333" s="80"/>
      <c r="G1333" s="80"/>
      <c r="H1333" s="80"/>
      <c r="I1333" s="80"/>
      <c r="J1333" s="80"/>
      <c r="K1333" s="80"/>
      <c r="L1333" s="80"/>
      <c r="M1333" s="80"/>
      <c r="N1333" s="80"/>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c r="AO1333" s="80"/>
      <c r="AP1333" s="80"/>
      <c r="AQ1333" s="80"/>
      <c r="AR1333" s="80"/>
      <c r="AS1333" s="80"/>
      <c r="AT1333" s="80"/>
      <c r="AU1333" s="80"/>
      <c r="AV1333" s="80"/>
    </row>
    <row r="1334" spans="1:48" ht="12" customHeight="1" x14ac:dyDescent="0.25">
      <c r="A1334" s="80"/>
      <c r="B1334" s="80"/>
      <c r="C1334" s="80"/>
      <c r="D1334" s="80"/>
      <c r="E1334" s="80"/>
      <c r="F1334" s="80"/>
      <c r="G1334" s="80"/>
      <c r="H1334" s="80"/>
      <c r="I1334" s="80"/>
      <c r="J1334" s="80"/>
      <c r="K1334" s="80"/>
      <c r="L1334" s="80"/>
      <c r="M1334" s="80"/>
      <c r="N1334" s="80"/>
      <c r="O1334" s="80"/>
      <c r="P1334" s="80"/>
      <c r="Q1334" s="80"/>
      <c r="R1334" s="80"/>
      <c r="S1334" s="80"/>
      <c r="T1334" s="80"/>
      <c r="U1334" s="80"/>
      <c r="V1334" s="80"/>
      <c r="W1334" s="80"/>
      <c r="X1334" s="80"/>
      <c r="Y1334" s="80"/>
      <c r="Z1334" s="80"/>
      <c r="AA1334" s="80"/>
      <c r="AB1334" s="80"/>
      <c r="AC1334" s="80"/>
      <c r="AD1334" s="80"/>
      <c r="AE1334" s="80"/>
      <c r="AF1334" s="80"/>
      <c r="AG1334" s="80"/>
      <c r="AH1334" s="80"/>
      <c r="AI1334" s="80"/>
      <c r="AJ1334" s="80"/>
      <c r="AK1334" s="80"/>
      <c r="AL1334" s="80"/>
      <c r="AM1334" s="80"/>
      <c r="AN1334" s="80"/>
      <c r="AO1334" s="80"/>
      <c r="AP1334" s="80"/>
      <c r="AQ1334" s="80"/>
      <c r="AR1334" s="80"/>
      <c r="AS1334" s="80"/>
      <c r="AT1334" s="80"/>
      <c r="AU1334" s="80"/>
      <c r="AV1334" s="80"/>
    </row>
    <row r="1335" spans="1:48" ht="12" customHeight="1" x14ac:dyDescent="0.25">
      <c r="A1335" s="80"/>
      <c r="B1335" s="80"/>
      <c r="C1335" s="80"/>
      <c r="D1335" s="80"/>
      <c r="E1335" s="80"/>
      <c r="F1335" s="80"/>
      <c r="G1335" s="80"/>
      <c r="H1335" s="80"/>
      <c r="I1335" s="80"/>
      <c r="J1335" s="80"/>
      <c r="K1335" s="80"/>
      <c r="L1335" s="80"/>
      <c r="M1335" s="80"/>
      <c r="N1335" s="80"/>
      <c r="O1335" s="80"/>
      <c r="P1335" s="80"/>
      <c r="Q1335" s="80"/>
      <c r="R1335" s="80"/>
      <c r="S1335" s="80"/>
      <c r="T1335" s="80"/>
      <c r="U1335" s="80"/>
      <c r="V1335" s="80"/>
      <c r="W1335" s="80"/>
      <c r="X1335" s="80"/>
      <c r="Y1335" s="80"/>
      <c r="Z1335" s="80"/>
      <c r="AA1335" s="80"/>
      <c r="AB1335" s="80"/>
      <c r="AC1335" s="80"/>
      <c r="AD1335" s="80"/>
      <c r="AE1335" s="80"/>
      <c r="AF1335" s="80"/>
      <c r="AG1335" s="80"/>
      <c r="AH1335" s="80"/>
      <c r="AI1335" s="80"/>
      <c r="AJ1335" s="80"/>
      <c r="AK1335" s="80"/>
      <c r="AL1335" s="80"/>
      <c r="AM1335" s="80"/>
      <c r="AN1335" s="80"/>
      <c r="AO1335" s="80"/>
      <c r="AP1335" s="80"/>
      <c r="AQ1335" s="80"/>
      <c r="AR1335" s="80"/>
      <c r="AS1335" s="80"/>
      <c r="AT1335" s="80"/>
      <c r="AU1335" s="80"/>
      <c r="AV1335" s="80"/>
    </row>
    <row r="1336" spans="1:48" ht="12" customHeight="1" x14ac:dyDescent="0.25">
      <c r="A1336" s="80"/>
      <c r="B1336" s="80"/>
      <c r="C1336" s="80"/>
      <c r="D1336" s="80"/>
      <c r="E1336" s="80"/>
      <c r="F1336" s="80"/>
      <c r="G1336" s="80"/>
      <c r="H1336" s="80"/>
      <c r="I1336" s="80"/>
      <c r="J1336" s="80"/>
      <c r="K1336" s="80"/>
      <c r="L1336" s="80"/>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c r="AU1336" s="80"/>
      <c r="AV1336" s="80"/>
    </row>
    <row r="1337" spans="1:48" ht="12" customHeight="1" x14ac:dyDescent="0.25">
      <c r="A1337" s="80"/>
      <c r="B1337" s="80"/>
      <c r="C1337" s="80"/>
      <c r="D1337" s="80"/>
      <c r="E1337" s="80"/>
      <c r="F1337" s="80"/>
      <c r="G1337" s="80"/>
      <c r="H1337" s="80"/>
      <c r="I1337" s="80"/>
      <c r="J1337" s="80"/>
      <c r="K1337" s="80"/>
      <c r="L1337" s="80"/>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c r="AU1337" s="80"/>
      <c r="AV1337" s="80"/>
    </row>
    <row r="1338" spans="1:48" ht="12" customHeight="1" x14ac:dyDescent="0.25">
      <c r="A1338" s="80"/>
      <c r="B1338" s="80"/>
      <c r="C1338" s="80"/>
      <c r="D1338" s="80"/>
      <c r="E1338" s="80"/>
      <c r="F1338" s="80"/>
      <c r="G1338" s="80"/>
      <c r="H1338" s="80"/>
      <c r="I1338" s="80"/>
      <c r="J1338" s="80"/>
      <c r="K1338" s="80"/>
      <c r="L1338" s="80"/>
      <c r="M1338" s="80"/>
      <c r="N1338" s="80"/>
      <c r="O1338" s="80"/>
      <c r="P1338" s="80"/>
      <c r="Q1338" s="80"/>
      <c r="R1338" s="80"/>
      <c r="S1338" s="80"/>
      <c r="T1338" s="80"/>
      <c r="U1338" s="80"/>
      <c r="V1338" s="80"/>
      <c r="W1338" s="80"/>
      <c r="X1338" s="80"/>
      <c r="Y1338" s="80"/>
      <c r="Z1338" s="80"/>
      <c r="AA1338" s="80"/>
      <c r="AB1338" s="80"/>
      <c r="AC1338" s="80"/>
      <c r="AD1338" s="80"/>
      <c r="AE1338" s="80"/>
      <c r="AF1338" s="80"/>
      <c r="AG1338" s="80"/>
      <c r="AH1338" s="80"/>
      <c r="AI1338" s="80"/>
      <c r="AJ1338" s="80"/>
      <c r="AK1338" s="80"/>
      <c r="AL1338" s="80"/>
      <c r="AM1338" s="80"/>
      <c r="AN1338" s="80"/>
      <c r="AO1338" s="80"/>
      <c r="AP1338" s="80"/>
      <c r="AQ1338" s="80"/>
      <c r="AR1338" s="80"/>
      <c r="AS1338" s="80"/>
      <c r="AT1338" s="80"/>
      <c r="AU1338" s="80"/>
      <c r="AV1338" s="80"/>
    </row>
  </sheetData>
  <mergeCells count="129">
    <mergeCell ref="BD28:BF29"/>
    <mergeCell ref="AX22:AY23"/>
    <mergeCell ref="BB22:BC23"/>
    <mergeCell ref="AX35:AZ36"/>
    <mergeCell ref="AX32:AZ33"/>
    <mergeCell ref="D104:AV105"/>
    <mergeCell ref="B106:C107"/>
    <mergeCell ref="D106:AU107"/>
    <mergeCell ref="B108:C109"/>
    <mergeCell ref="D108:AU109"/>
    <mergeCell ref="B92:C93"/>
    <mergeCell ref="D92:AU93"/>
    <mergeCell ref="B94:C95"/>
    <mergeCell ref="B96:C97"/>
    <mergeCell ref="D96:AU97"/>
    <mergeCell ref="D83:AM85"/>
    <mergeCell ref="AN83:AV85"/>
    <mergeCell ref="D86:AV87"/>
    <mergeCell ref="B88:C89"/>
    <mergeCell ref="D88:AU89"/>
    <mergeCell ref="B90:C91"/>
    <mergeCell ref="D90:AU91"/>
    <mergeCell ref="B71:C72"/>
    <mergeCell ref="B76:C76"/>
    <mergeCell ref="B110:C111"/>
    <mergeCell ref="D110:AU111"/>
    <mergeCell ref="B98:C99"/>
    <mergeCell ref="D98:AU99"/>
    <mergeCell ref="B100:C101"/>
    <mergeCell ref="D100:AU101"/>
    <mergeCell ref="B102:C103"/>
    <mergeCell ref="B118:C119"/>
    <mergeCell ref="D118:AU119"/>
    <mergeCell ref="D102:AU103"/>
    <mergeCell ref="B120:C121"/>
    <mergeCell ref="D120:AU121"/>
    <mergeCell ref="A122:AV122"/>
    <mergeCell ref="B112:C113"/>
    <mergeCell ref="D112:AU113"/>
    <mergeCell ref="B114:C115"/>
    <mergeCell ref="D114:AU115"/>
    <mergeCell ref="B116:C117"/>
    <mergeCell ref="D116:AU117"/>
    <mergeCell ref="A83:C85"/>
    <mergeCell ref="B55:C56"/>
    <mergeCell ref="B57:C58"/>
    <mergeCell ref="B59:C60"/>
    <mergeCell ref="B63:C64"/>
    <mergeCell ref="B65:C66"/>
    <mergeCell ref="B67:C68"/>
    <mergeCell ref="A81:AV81"/>
    <mergeCell ref="D67:AU68"/>
    <mergeCell ref="D69:AU70"/>
    <mergeCell ref="D75:AU76"/>
    <mergeCell ref="D77:AU78"/>
    <mergeCell ref="B69:C70"/>
    <mergeCell ref="D63:AU64"/>
    <mergeCell ref="D65:AU66"/>
    <mergeCell ref="B73:C74"/>
    <mergeCell ref="B75:C75"/>
    <mergeCell ref="AX28:AZ29"/>
    <mergeCell ref="BA28:BC29"/>
    <mergeCell ref="AP28:AQ29"/>
    <mergeCell ref="AO28:AO29"/>
    <mergeCell ref="AT28:AU29"/>
    <mergeCell ref="AS28:AS29"/>
    <mergeCell ref="AJ28:AN29"/>
    <mergeCell ref="AZ24:BA25"/>
    <mergeCell ref="AT18:AU19"/>
    <mergeCell ref="AJ18:AK19"/>
    <mergeCell ref="AX18:AY19"/>
    <mergeCell ref="AZ18:BA19"/>
    <mergeCell ref="BB18:BC19"/>
    <mergeCell ref="D45:AU46"/>
    <mergeCell ref="D47:AU48"/>
    <mergeCell ref="D40:O42"/>
    <mergeCell ref="M32:S36"/>
    <mergeCell ref="AB32:AG33"/>
    <mergeCell ref="AB35:AG36"/>
    <mergeCell ref="U32:Z33"/>
    <mergeCell ref="U35:Z36"/>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AX14:AY15"/>
    <mergeCell ref="AZ14:BA15"/>
    <mergeCell ref="BB14:BC15"/>
    <mergeCell ref="D18:L19"/>
    <mergeCell ref="S14:X15"/>
    <mergeCell ref="Z14:AA15"/>
    <mergeCell ref="AC14:AH15"/>
    <mergeCell ref="AJ14:AK15"/>
    <mergeCell ref="AM14:AR15"/>
    <mergeCell ref="AM18:AR19"/>
    <mergeCell ref="D94:AU95"/>
    <mergeCell ref="AN123:AQ124"/>
    <mergeCell ref="AS123:AV124"/>
    <mergeCell ref="A38:AV38"/>
    <mergeCell ref="A40:C42"/>
    <mergeCell ref="AN40:AV42"/>
    <mergeCell ref="D43:AV44"/>
    <mergeCell ref="D28:P29"/>
    <mergeCell ref="U28:Z29"/>
    <mergeCell ref="AB28:AG29"/>
    <mergeCell ref="D71:AU72"/>
    <mergeCell ref="D73:AU74"/>
    <mergeCell ref="D55:AU56"/>
    <mergeCell ref="B45:C46"/>
    <mergeCell ref="B47:C48"/>
    <mergeCell ref="B49:C50"/>
    <mergeCell ref="B51:C52"/>
    <mergeCell ref="B53:C54"/>
    <mergeCell ref="D59:AU60"/>
    <mergeCell ref="D61:AV62"/>
    <mergeCell ref="D49:AU50"/>
    <mergeCell ref="D51:AU52"/>
    <mergeCell ref="D53:AU54"/>
    <mergeCell ref="D57:AU58"/>
  </mergeCells>
  <conditionalFormatting sqref="Z14:AA15 AB32:AG33 AB35:AG36">
    <cfRule type="cellIs" dxfId="204" priority="39" operator="equal">
      <formula>0</formula>
    </cfRule>
  </conditionalFormatting>
  <conditionalFormatting sqref="Z14:AA15">
    <cfRule type="cellIs" dxfId="203" priority="38" operator="equal">
      <formula>"oui"</formula>
    </cfRule>
  </conditionalFormatting>
  <conditionalFormatting sqref="AJ14:AK15">
    <cfRule type="cellIs" dxfId="202" priority="37" operator="equal">
      <formula>0</formula>
    </cfRule>
  </conditionalFormatting>
  <conditionalFormatting sqref="AJ14:AK15">
    <cfRule type="cellIs" dxfId="201" priority="36" operator="equal">
      <formula>"oui"</formula>
    </cfRule>
  </conditionalFormatting>
  <conditionalFormatting sqref="AT14:AU15">
    <cfRule type="cellIs" dxfId="200" priority="35" operator="equal">
      <formula>0</formula>
    </cfRule>
  </conditionalFormatting>
  <conditionalFormatting sqref="AT14:AU15">
    <cfRule type="cellIs" dxfId="199" priority="34" operator="equal">
      <formula>"oui"</formula>
    </cfRule>
  </conditionalFormatting>
  <conditionalFormatting sqref="Z18:AA19">
    <cfRule type="cellIs" dxfId="198" priority="33" operator="equal">
      <formula>0</formula>
    </cfRule>
  </conditionalFormatting>
  <conditionalFormatting sqref="Z18:AA19">
    <cfRule type="cellIs" dxfId="197" priority="32" operator="equal">
      <formula>"oui"</formula>
    </cfRule>
  </conditionalFormatting>
  <conditionalFormatting sqref="AJ18:AK19">
    <cfRule type="cellIs" dxfId="196" priority="31" operator="equal">
      <formula>0</formula>
    </cfRule>
  </conditionalFormatting>
  <conditionalFormatting sqref="AJ18:AK19">
    <cfRule type="cellIs" dxfId="195" priority="30" operator="equal">
      <formula>"oui"</formula>
    </cfRule>
  </conditionalFormatting>
  <conditionalFormatting sqref="AT18:AU19">
    <cfRule type="cellIs" dxfId="194" priority="29" operator="equal">
      <formula>0</formula>
    </cfRule>
  </conditionalFormatting>
  <conditionalFormatting sqref="AT18:AU19">
    <cfRule type="cellIs" dxfId="193" priority="28" operator="equal">
      <formula>"oui"</formula>
    </cfRule>
  </conditionalFormatting>
  <conditionalFormatting sqref="AB28:AG29">
    <cfRule type="cellIs" dxfId="192" priority="23" operator="equal">
      <formula>0</formula>
    </cfRule>
  </conditionalFormatting>
  <conditionalFormatting sqref="D45:AU60 D75 D63:AU74">
    <cfRule type="cellIs" dxfId="191" priority="21" operator="equal">
      <formula>0</formula>
    </cfRule>
  </conditionalFormatting>
  <conditionalFormatting sqref="D106:AU121 D88:AU103">
    <cfRule type="cellIs" dxfId="190" priority="20" operator="equal">
      <formula>0</formula>
    </cfRule>
  </conditionalFormatting>
  <conditionalFormatting sqref="B8">
    <cfRule type="cellIs" dxfId="189" priority="19" operator="equal">
      <formula>0</formula>
    </cfRule>
  </conditionalFormatting>
  <conditionalFormatting sqref="D45:AU60">
    <cfRule type="expression" dxfId="188" priority="18">
      <formula>$D$45=0</formula>
    </cfRule>
  </conditionalFormatting>
  <conditionalFormatting sqref="D75 D63:AU74">
    <cfRule type="expression" dxfId="187" priority="17">
      <formula>$D$63=0</formula>
    </cfRule>
  </conditionalFormatting>
  <conditionalFormatting sqref="D88:AU103">
    <cfRule type="expression" dxfId="186" priority="16">
      <formula>$D$88=0</formula>
    </cfRule>
  </conditionalFormatting>
  <conditionalFormatting sqref="D106:AU121">
    <cfRule type="expression" dxfId="185" priority="15">
      <formula>$D$106=0</formula>
    </cfRule>
  </conditionalFormatting>
  <conditionalFormatting sqref="AT28">
    <cfRule type="cellIs" dxfId="184" priority="10" operator="equal">
      <formula>0</formula>
    </cfRule>
  </conditionalFormatting>
  <conditionalFormatting sqref="AT28">
    <cfRule type="cellIs" dxfId="183" priority="9" operator="equal">
      <formula>"oui"</formula>
    </cfRule>
  </conditionalFormatting>
  <conditionalFormatting sqref="AP28">
    <cfRule type="cellIs" dxfId="182" priority="8" operator="equal">
      <formula>0</formula>
    </cfRule>
  </conditionalFormatting>
  <conditionalFormatting sqref="AP28">
    <cfRule type="cellIs" dxfId="181" priority="7" operator="equal">
      <formula>"oui"</formula>
    </cfRule>
  </conditionalFormatting>
  <conditionalFormatting sqref="D77">
    <cfRule type="cellIs" dxfId="180" priority="6" operator="equal">
      <formula>0</formula>
    </cfRule>
  </conditionalFormatting>
  <conditionalFormatting sqref="D77">
    <cfRule type="expression" dxfId="179" priority="5">
      <formula>$D$63=0</formula>
    </cfRule>
  </conditionalFormatting>
  <conditionalFormatting sqref="AT22:AU23">
    <cfRule type="cellIs" dxfId="178" priority="4" operator="equal">
      <formula>0</formula>
    </cfRule>
  </conditionalFormatting>
  <conditionalFormatting sqref="AT22:AU23">
    <cfRule type="cellIs" dxfId="177" priority="3" operator="equal">
      <formula>"oui"</formula>
    </cfRule>
  </conditionalFormatting>
  <conditionalFormatting sqref="Z22:AA23">
    <cfRule type="cellIs" dxfId="176" priority="2" operator="equal">
      <formula>0</formula>
    </cfRule>
  </conditionalFormatting>
  <conditionalFormatting sqref="Z22:AA23">
    <cfRule type="cellIs" dxfId="175" priority="1" operator="equal">
      <formula>"oui"</formula>
    </cfRule>
  </conditionalFormatting>
  <dataValidations count="1">
    <dataValidation type="whole" allowBlank="1" showInputMessage="1" showErrorMessage="1" sqref="AP28 AT28" xr:uid="{00000000-0002-0000-0700-000000000000}">
      <formula1>0</formula1>
      <formula2>500</formula2>
    </dataValidation>
  </dataValidations>
  <hyperlinks>
    <hyperlink ref="AS123:AV124" location="'Mise en oeuvre'!Zone_d_impression" tooltip="Mise en oeuvre" display="suivant" xr:uid="{00000000-0004-0000-0700-000000000000}"/>
    <hyperlink ref="AN123:AQ124" location="Couverture_territoriale!Zone_d_impression" tooltip="Couverture" display="précédent" xr:uid="{00000000-0004-0000-0700-000001000000}"/>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Liste!$A$1:$A$2</xm:f>
          </x14:formula1>
          <xm:sqref>Z14:AA15 AJ14:AK15 AT14:AU15 AJ18:AK19 AT18:AU19 Z22:AA23 Z18:AA19 AT22:AU23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67"/>
  <sheetViews>
    <sheetView zoomScale="75" zoomScaleNormal="75" workbookViewId="0">
      <pane xSplit="6" ySplit="1" topLeftCell="G4" activePane="bottomRight" state="frozen"/>
      <selection pane="topRight" activeCell="C1" sqref="C1"/>
      <selection pane="bottomLeft" activeCell="A3" sqref="A3"/>
      <selection pane="bottomRight" activeCell="C7" sqref="C7"/>
    </sheetView>
  </sheetViews>
  <sheetFormatPr baseColWidth="10" defaultColWidth="18.85546875" defaultRowHeight="20.25" customHeight="1" x14ac:dyDescent="0.25"/>
  <cols>
    <col min="1" max="5" width="18.85546875" style="1"/>
    <col min="6" max="6" width="34.7109375" style="3" bestFit="1" customWidth="1"/>
    <col min="7" max="7" width="82.42578125" style="2" bestFit="1" customWidth="1"/>
    <col min="8" max="8" width="4.5703125" style="184" customWidth="1"/>
    <col min="9" max="16384" width="18.85546875" style="1"/>
  </cols>
  <sheetData>
    <row r="1" spans="1:8" ht="20.25" customHeight="1" x14ac:dyDescent="0.25">
      <c r="A1" s="2" t="s">
        <v>807</v>
      </c>
      <c r="B1" s="2" t="s">
        <v>804</v>
      </c>
      <c r="C1" s="2" t="s">
        <v>805</v>
      </c>
      <c r="D1" s="2" t="s">
        <v>806</v>
      </c>
      <c r="E1" s="6" t="s">
        <v>28</v>
      </c>
      <c r="F1" s="6" t="s">
        <v>35</v>
      </c>
      <c r="G1" s="5" t="s">
        <v>39</v>
      </c>
    </row>
    <row r="2" spans="1:8" ht="20.25" customHeight="1" x14ac:dyDescent="0.25">
      <c r="A2" s="1" t="str">
        <f>CONCATENATE(Identification!J5,"0101")</f>
        <v>20210101</v>
      </c>
      <c r="B2" s="1">
        <f>Identification!N26</f>
        <v>0</v>
      </c>
      <c r="C2" s="1">
        <f>Identification!B10</f>
        <v>0</v>
      </c>
      <c r="D2" s="1" t="str">
        <f>CONCATENATE(A2,B2,C2)</f>
        <v>2021010100</v>
      </c>
      <c r="E2" s="83" t="s">
        <v>245</v>
      </c>
      <c r="F2" s="8" t="s">
        <v>36</v>
      </c>
      <c r="G2" s="8">
        <f>Identification!N26</f>
        <v>0</v>
      </c>
    </row>
    <row r="3" spans="1:8" ht="20.25" customHeight="1" x14ac:dyDescent="0.25">
      <c r="A3" s="1" t="str">
        <f>A2</f>
        <v>20210101</v>
      </c>
      <c r="B3" s="1">
        <f t="shared" ref="B3:D3" si="0">B2</f>
        <v>0</v>
      </c>
      <c r="C3" s="1">
        <f t="shared" si="0"/>
        <v>0</v>
      </c>
      <c r="D3" s="1" t="str">
        <f t="shared" si="0"/>
        <v>2021010100</v>
      </c>
      <c r="E3" s="83" t="s">
        <v>245</v>
      </c>
      <c r="F3" s="75" t="s">
        <v>38</v>
      </c>
      <c r="G3" s="76" t="e">
        <f>VLOOKUP(G2,[1]Porteurs!$A:$B,2,FALSE)</f>
        <v>#N/A</v>
      </c>
    </row>
    <row r="4" spans="1:8" ht="20.25" customHeight="1" x14ac:dyDescent="0.25">
      <c r="A4" s="1" t="str">
        <f t="shared" ref="A4:A67" si="1">A3</f>
        <v>20210101</v>
      </c>
      <c r="B4" s="1">
        <f t="shared" ref="B4:B67" si="2">B3</f>
        <v>0</v>
      </c>
      <c r="C4" s="1">
        <f t="shared" ref="C4:C67" si="3">C3</f>
        <v>0</v>
      </c>
      <c r="D4" s="1" t="str">
        <f t="shared" ref="D4:D67" si="4">D3</f>
        <v>2021010100</v>
      </c>
      <c r="E4" s="83" t="s">
        <v>245</v>
      </c>
      <c r="F4" s="8" t="s">
        <v>0</v>
      </c>
      <c r="G4" s="8">
        <f>Identification!B10</f>
        <v>0</v>
      </c>
    </row>
    <row r="5" spans="1:8" ht="20.25" customHeight="1" x14ac:dyDescent="0.25">
      <c r="A5" s="1" t="str">
        <f t="shared" si="1"/>
        <v>20210101</v>
      </c>
      <c r="B5" s="1">
        <f t="shared" si="2"/>
        <v>0</v>
      </c>
      <c r="C5" s="1">
        <f t="shared" si="3"/>
        <v>0</v>
      </c>
      <c r="D5" s="1" t="str">
        <f t="shared" si="4"/>
        <v>2021010100</v>
      </c>
      <c r="E5" s="83" t="s">
        <v>245</v>
      </c>
      <c r="F5" s="75" t="s">
        <v>37</v>
      </c>
      <c r="G5" s="76" t="e">
        <f>VLOOKUP(G4,[1]Projet!$C:$E,3,FALSE)</f>
        <v>#N/A</v>
      </c>
    </row>
    <row r="6" spans="1:8" ht="20.25" customHeight="1" x14ac:dyDescent="0.25">
      <c r="A6" s="1" t="str">
        <f t="shared" si="1"/>
        <v>20210101</v>
      </c>
      <c r="B6" s="1">
        <f t="shared" si="2"/>
        <v>0</v>
      </c>
      <c r="C6" s="1">
        <f t="shared" si="3"/>
        <v>0</v>
      </c>
      <c r="D6" s="1" t="str">
        <f t="shared" si="4"/>
        <v>2021010100</v>
      </c>
      <c r="E6" s="83" t="s">
        <v>245</v>
      </c>
      <c r="F6" s="8" t="s">
        <v>1</v>
      </c>
      <c r="G6" s="74">
        <f>Identification!R17</f>
        <v>0</v>
      </c>
    </row>
    <row r="7" spans="1:8" ht="20.25" customHeight="1" x14ac:dyDescent="0.25">
      <c r="A7" s="1" t="str">
        <f t="shared" si="1"/>
        <v>20210101</v>
      </c>
      <c r="B7" s="1">
        <f t="shared" si="2"/>
        <v>0</v>
      </c>
      <c r="C7" s="1">
        <f t="shared" si="3"/>
        <v>0</v>
      </c>
      <c r="D7" s="1" t="str">
        <f t="shared" si="4"/>
        <v>2021010100</v>
      </c>
      <c r="E7" s="83" t="s">
        <v>245</v>
      </c>
      <c r="F7" s="8" t="s">
        <v>2</v>
      </c>
      <c r="G7" s="74">
        <f>Identification!AE17</f>
        <v>0</v>
      </c>
    </row>
    <row r="8" spans="1:8" ht="20.25" customHeight="1" x14ac:dyDescent="0.25">
      <c r="A8" s="1" t="str">
        <f t="shared" si="1"/>
        <v>20210101</v>
      </c>
      <c r="B8" s="1">
        <f t="shared" si="2"/>
        <v>0</v>
      </c>
      <c r="C8" s="1">
        <f t="shared" si="3"/>
        <v>0</v>
      </c>
      <c r="D8" s="1" t="str">
        <f t="shared" si="4"/>
        <v>2021010100</v>
      </c>
      <c r="E8" s="83" t="s">
        <v>245</v>
      </c>
      <c r="F8" s="8" t="s">
        <v>224</v>
      </c>
      <c r="G8" s="8">
        <f>Identification!J5</f>
        <v>2021</v>
      </c>
    </row>
    <row r="9" spans="1:8" ht="20.25" customHeight="1" x14ac:dyDescent="0.25">
      <c r="A9" s="1" t="str">
        <f t="shared" si="1"/>
        <v>20210101</v>
      </c>
      <c r="B9" s="1">
        <f t="shared" si="2"/>
        <v>0</v>
      </c>
      <c r="C9" s="1">
        <f t="shared" si="3"/>
        <v>0</v>
      </c>
      <c r="D9" s="1" t="str">
        <f t="shared" si="4"/>
        <v>2021010100</v>
      </c>
      <c r="E9" s="83" t="s">
        <v>245</v>
      </c>
      <c r="F9" s="8" t="s">
        <v>225</v>
      </c>
      <c r="G9" s="8">
        <f>YEAR(Identification!AE17)</f>
        <v>1900</v>
      </c>
    </row>
    <row r="10" spans="1:8" ht="20.25" customHeight="1" x14ac:dyDescent="0.25">
      <c r="A10" s="1" t="str">
        <f t="shared" si="1"/>
        <v>20210101</v>
      </c>
      <c r="B10" s="1">
        <f t="shared" si="2"/>
        <v>0</v>
      </c>
      <c r="C10" s="1">
        <f t="shared" si="3"/>
        <v>0</v>
      </c>
      <c r="D10" s="1" t="str">
        <f t="shared" si="4"/>
        <v>2021010100</v>
      </c>
      <c r="E10" s="83" t="s">
        <v>245</v>
      </c>
      <c r="F10" s="8" t="s">
        <v>188</v>
      </c>
      <c r="G10" s="8">
        <f>Identification!AQ17</f>
        <v>1</v>
      </c>
    </row>
    <row r="11" spans="1:8" ht="20.25" customHeight="1" thickBot="1" x14ac:dyDescent="0.3">
      <c r="A11" s="1" t="str">
        <f t="shared" si="1"/>
        <v>20210101</v>
      </c>
      <c r="B11" s="1">
        <f t="shared" si="2"/>
        <v>0</v>
      </c>
      <c r="C11" s="1">
        <f t="shared" si="3"/>
        <v>0</v>
      </c>
      <c r="D11" s="1" t="str">
        <f t="shared" si="4"/>
        <v>2021010100</v>
      </c>
      <c r="E11" s="83" t="s">
        <v>245</v>
      </c>
      <c r="F11" s="146" t="s">
        <v>189</v>
      </c>
      <c r="G11" s="146">
        <f>IF(Identification!AQ20=0,1,Identification!AQ20)</f>
        <v>1</v>
      </c>
    </row>
    <row r="12" spans="1:8" ht="20.25" customHeight="1" x14ac:dyDescent="0.25">
      <c r="A12" s="1" t="str">
        <f t="shared" si="1"/>
        <v>20210101</v>
      </c>
      <c r="B12" s="1">
        <f t="shared" si="2"/>
        <v>0</v>
      </c>
      <c r="C12" s="1">
        <f t="shared" si="3"/>
        <v>0</v>
      </c>
      <c r="D12" s="1" t="str">
        <f t="shared" si="4"/>
        <v>2021010100</v>
      </c>
      <c r="E12" s="145" t="s">
        <v>808</v>
      </c>
      <c r="F12" s="186" t="str">
        <f>Thématiques!D19</f>
        <v>Nutrition</v>
      </c>
      <c r="G12" s="187">
        <f>IF(Thématiques!N19="oui",1,0)</f>
        <v>0</v>
      </c>
      <c r="H12" s="188">
        <f>SUM(G12:G18)</f>
        <v>0</v>
      </c>
    </row>
    <row r="13" spans="1:8" ht="20.25" customHeight="1" x14ac:dyDescent="0.25">
      <c r="A13" s="1" t="str">
        <f t="shared" si="1"/>
        <v>20210101</v>
      </c>
      <c r="B13" s="1">
        <f t="shared" si="2"/>
        <v>0</v>
      </c>
      <c r="C13" s="1">
        <f t="shared" si="3"/>
        <v>0</v>
      </c>
      <c r="D13" s="1" t="str">
        <f t="shared" si="4"/>
        <v>2021010100</v>
      </c>
      <c r="E13" s="145" t="s">
        <v>808</v>
      </c>
      <c r="F13" s="189" t="str">
        <f>Thématiques!D21</f>
        <v>Mémoire</v>
      </c>
      <c r="G13" s="190">
        <f>IF(Thématiques!N21="oui",1,0)</f>
        <v>0</v>
      </c>
      <c r="H13" s="191"/>
    </row>
    <row r="14" spans="1:8" ht="20.25" customHeight="1" x14ac:dyDescent="0.25">
      <c r="A14" s="1" t="str">
        <f t="shared" si="1"/>
        <v>20210101</v>
      </c>
      <c r="B14" s="1">
        <f t="shared" si="2"/>
        <v>0</v>
      </c>
      <c r="C14" s="1">
        <f t="shared" si="3"/>
        <v>0</v>
      </c>
      <c r="D14" s="1" t="str">
        <f t="shared" si="4"/>
        <v>2021010100</v>
      </c>
      <c r="E14" s="145" t="s">
        <v>808</v>
      </c>
      <c r="F14" s="189" t="str">
        <f>Thématiques!D23</f>
        <v>Sommeil</v>
      </c>
      <c r="G14" s="190">
        <f>IF(Thématiques!N23="oui",1,0)</f>
        <v>0</v>
      </c>
      <c r="H14" s="191"/>
    </row>
    <row r="15" spans="1:8" ht="20.25" customHeight="1" x14ac:dyDescent="0.25">
      <c r="A15" s="1" t="str">
        <f t="shared" si="1"/>
        <v>20210101</v>
      </c>
      <c r="B15" s="1">
        <f t="shared" si="2"/>
        <v>0</v>
      </c>
      <c r="C15" s="1">
        <f t="shared" si="3"/>
        <v>0</v>
      </c>
      <c r="D15" s="1" t="str">
        <f t="shared" si="4"/>
        <v>2021010100</v>
      </c>
      <c r="E15" s="145" t="s">
        <v>808</v>
      </c>
      <c r="F15" s="189" t="str">
        <f>Thématiques!D25</f>
        <v>Activités physiques</v>
      </c>
      <c r="G15" s="190">
        <f>IF(Thématiques!N25="oui",1,0)</f>
        <v>0</v>
      </c>
      <c r="H15" s="191"/>
    </row>
    <row r="16" spans="1:8" ht="20.25" customHeight="1" x14ac:dyDescent="0.25">
      <c r="A16" s="1" t="str">
        <f t="shared" si="1"/>
        <v>20210101</v>
      </c>
      <c r="B16" s="1">
        <f t="shared" si="2"/>
        <v>0</v>
      </c>
      <c r="C16" s="1">
        <f t="shared" si="3"/>
        <v>0</v>
      </c>
      <c r="D16" s="1" t="str">
        <f t="shared" si="4"/>
        <v>2021010100</v>
      </c>
      <c r="E16" s="145" t="s">
        <v>808</v>
      </c>
      <c r="F16" s="189" t="str">
        <f>Thématiques!D27</f>
        <v>Equilibre &amp; prévention des chutes</v>
      </c>
      <c r="G16" s="190">
        <f>IF(Thématiques!N27="oui",1,0)</f>
        <v>0</v>
      </c>
      <c r="H16" s="191"/>
    </row>
    <row r="17" spans="1:8" ht="20.25" customHeight="1" x14ac:dyDescent="0.25">
      <c r="A17" s="1" t="str">
        <f t="shared" si="1"/>
        <v>20210101</v>
      </c>
      <c r="B17" s="1">
        <f t="shared" si="2"/>
        <v>0</v>
      </c>
      <c r="C17" s="1">
        <f t="shared" si="3"/>
        <v>0</v>
      </c>
      <c r="D17" s="1" t="str">
        <f t="shared" si="4"/>
        <v>2021010100</v>
      </c>
      <c r="E17" s="145" t="s">
        <v>808</v>
      </c>
      <c r="F17" s="189" t="str">
        <f>Thématiques!D29</f>
        <v>Bien-être et estime de soi</v>
      </c>
      <c r="G17" s="190">
        <f>IF(Thématiques!N29="oui",1,0)</f>
        <v>0</v>
      </c>
      <c r="H17" s="191"/>
    </row>
    <row r="18" spans="1:8" ht="20.25" customHeight="1" thickBot="1" x14ac:dyDescent="0.3">
      <c r="A18" s="1" t="str">
        <f t="shared" si="1"/>
        <v>20210101</v>
      </c>
      <c r="B18" s="1">
        <f t="shared" si="2"/>
        <v>0</v>
      </c>
      <c r="C18" s="1">
        <f t="shared" si="3"/>
        <v>0</v>
      </c>
      <c r="D18" s="1" t="str">
        <f t="shared" si="4"/>
        <v>2021010100</v>
      </c>
      <c r="E18" s="145" t="s">
        <v>808</v>
      </c>
      <c r="F18" s="189" t="str">
        <f>Thématiques!D31</f>
        <v>Bien vivre sa retraite</v>
      </c>
      <c r="G18" s="190">
        <f>IF(Thématiques!N31="oui",1,0)</f>
        <v>0</v>
      </c>
      <c r="H18" s="191"/>
    </row>
    <row r="19" spans="1:8" ht="20.25" customHeight="1" x14ac:dyDescent="0.25">
      <c r="A19" s="1" t="str">
        <f t="shared" si="1"/>
        <v>20210101</v>
      </c>
      <c r="B19" s="1">
        <f t="shared" si="2"/>
        <v>0</v>
      </c>
      <c r="C19" s="1">
        <f t="shared" si="3"/>
        <v>0</v>
      </c>
      <c r="D19" s="1" t="str">
        <f t="shared" si="4"/>
        <v>2021010100</v>
      </c>
      <c r="E19" s="145" t="s">
        <v>808</v>
      </c>
      <c r="F19" s="186" t="str">
        <f>Thématiques!T19</f>
        <v>Sécurité routière</v>
      </c>
      <c r="G19" s="187">
        <f>IF(Thématiques!AD19="oui",1,0)</f>
        <v>0</v>
      </c>
      <c r="H19" s="188">
        <f>G20+G19</f>
        <v>0</v>
      </c>
    </row>
    <row r="20" spans="1:8" ht="20.25" customHeight="1" thickBot="1" x14ac:dyDescent="0.3">
      <c r="A20" s="1" t="str">
        <f t="shared" si="1"/>
        <v>20210101</v>
      </c>
      <c r="B20" s="1">
        <f t="shared" si="2"/>
        <v>0</v>
      </c>
      <c r="C20" s="1">
        <f t="shared" si="3"/>
        <v>0</v>
      </c>
      <c r="D20" s="1" t="str">
        <f t="shared" si="4"/>
        <v>2021010100</v>
      </c>
      <c r="E20" s="145" t="s">
        <v>808</v>
      </c>
      <c r="F20" s="192" t="str">
        <f>Thématiques!T21</f>
        <v>Sensibilisation vers différents modes de déplacement</v>
      </c>
      <c r="G20" s="193">
        <f>IF(Thématiques!AD21="oui",1,0)</f>
        <v>0</v>
      </c>
      <c r="H20" s="195"/>
    </row>
    <row r="21" spans="1:8" ht="20.25" customHeight="1" x14ac:dyDescent="0.25">
      <c r="A21" s="1" t="str">
        <f t="shared" si="1"/>
        <v>20210101</v>
      </c>
      <c r="B21" s="1">
        <f t="shared" si="2"/>
        <v>0</v>
      </c>
      <c r="C21" s="1">
        <f t="shared" si="3"/>
        <v>0</v>
      </c>
      <c r="D21" s="1" t="str">
        <f t="shared" si="4"/>
        <v>2021010100</v>
      </c>
      <c r="E21" s="145" t="s">
        <v>808</v>
      </c>
      <c r="F21" s="186" t="str">
        <f>Thématiques!T26</f>
        <v>Numérique</v>
      </c>
      <c r="G21" s="187">
        <f>IF(Thématiques!AD26="oui",1,0)</f>
        <v>0</v>
      </c>
      <c r="H21" s="188">
        <f>G21+G22</f>
        <v>0</v>
      </c>
    </row>
    <row r="22" spans="1:8" ht="20.25" customHeight="1" thickBot="1" x14ac:dyDescent="0.3">
      <c r="A22" s="1" t="str">
        <f t="shared" si="1"/>
        <v>20210101</v>
      </c>
      <c r="B22" s="1">
        <f t="shared" si="2"/>
        <v>0</v>
      </c>
      <c r="C22" s="1">
        <f t="shared" si="3"/>
        <v>0</v>
      </c>
      <c r="D22" s="1" t="str">
        <f t="shared" si="4"/>
        <v>2021010100</v>
      </c>
      <c r="E22" s="145" t="s">
        <v>808</v>
      </c>
      <c r="F22" s="192" t="str">
        <f>Thématiques!T28</f>
        <v>Accès aux droits</v>
      </c>
      <c r="G22" s="193">
        <f>IF(Thématiques!AD28="oui",1,0)</f>
        <v>0</v>
      </c>
      <c r="H22" s="195"/>
    </row>
    <row r="23" spans="1:8" ht="20.25" customHeight="1" thickBot="1" x14ac:dyDescent="0.3">
      <c r="A23" s="1" t="str">
        <f t="shared" si="1"/>
        <v>20210101</v>
      </c>
      <c r="B23" s="1">
        <f t="shared" si="2"/>
        <v>0</v>
      </c>
      <c r="C23" s="1">
        <f t="shared" si="3"/>
        <v>0</v>
      </c>
      <c r="D23" s="1" t="str">
        <f t="shared" si="4"/>
        <v>2021010100</v>
      </c>
      <c r="E23" s="145" t="s">
        <v>808</v>
      </c>
      <c r="F23" s="192" t="str">
        <f>Thématiques!T33</f>
        <v>Habitat et cadre de vie</v>
      </c>
      <c r="G23" s="193">
        <f>IF(Thématiques!AD33="oui",1,0)</f>
        <v>0</v>
      </c>
      <c r="H23" s="194">
        <f>G23</f>
        <v>0</v>
      </c>
    </row>
    <row r="24" spans="1:8" ht="20.25" customHeight="1" thickBot="1" x14ac:dyDescent="0.3">
      <c r="A24" s="1" t="str">
        <f t="shared" si="1"/>
        <v>20210101</v>
      </c>
      <c r="B24" s="1">
        <f t="shared" si="2"/>
        <v>0</v>
      </c>
      <c r="C24" s="1">
        <f t="shared" si="3"/>
        <v>0</v>
      </c>
      <c r="D24" s="1" t="str">
        <f t="shared" si="4"/>
        <v>2021010100</v>
      </c>
      <c r="E24" s="145" t="s">
        <v>808</v>
      </c>
      <c r="F24" s="196" t="str">
        <f>Thématiques!AH19</f>
        <v>Lutte contre l'isolement</v>
      </c>
      <c r="G24" s="197">
        <f>IF(Thématiques!AR19="oui",1,0)</f>
        <v>0</v>
      </c>
      <c r="H24" s="198">
        <f>G24</f>
        <v>0</v>
      </c>
    </row>
    <row r="25" spans="1:8" ht="20.25" customHeight="1" thickBot="1" x14ac:dyDescent="0.3">
      <c r="A25" s="1" t="str">
        <f t="shared" si="1"/>
        <v>20210101</v>
      </c>
      <c r="B25" s="1">
        <f t="shared" si="2"/>
        <v>0</v>
      </c>
      <c r="C25" s="1">
        <f t="shared" si="3"/>
        <v>0</v>
      </c>
      <c r="D25" s="1" t="str">
        <f t="shared" si="4"/>
        <v>2021010100</v>
      </c>
      <c r="E25" s="145" t="s">
        <v>808</v>
      </c>
      <c r="F25" s="196" t="str">
        <f>Thématiques!AH24</f>
        <v>Préparation à la retraite</v>
      </c>
      <c r="G25" s="197">
        <f>IF(Thématiques!AR24="oui",1,0)</f>
        <v>0</v>
      </c>
      <c r="H25" s="198">
        <f>G25</f>
        <v>0</v>
      </c>
    </row>
    <row r="26" spans="1:8" ht="20.25" customHeight="1" thickBot="1" x14ac:dyDescent="0.3">
      <c r="A26" s="1" t="str">
        <f t="shared" si="1"/>
        <v>20210101</v>
      </c>
      <c r="B26" s="1">
        <f t="shared" si="2"/>
        <v>0</v>
      </c>
      <c r="C26" s="1">
        <f t="shared" si="3"/>
        <v>0</v>
      </c>
      <c r="D26" s="1" t="str">
        <f t="shared" si="4"/>
        <v>2021010100</v>
      </c>
      <c r="E26" s="145" t="s">
        <v>808</v>
      </c>
      <c r="F26" s="196" t="str">
        <f>Thématiques!AH29</f>
        <v>Soutien aux aidants</v>
      </c>
      <c r="G26" s="197">
        <f>IF(Thématiques!AR29="oui",1,0)</f>
        <v>0</v>
      </c>
      <c r="H26" s="198">
        <f>G26</f>
        <v>0</v>
      </c>
    </row>
    <row r="27" spans="1:8" ht="20.25" customHeight="1" thickBot="1" x14ac:dyDescent="0.3">
      <c r="A27" s="1" t="str">
        <f t="shared" si="1"/>
        <v>20210101</v>
      </c>
      <c r="B27" s="1">
        <f t="shared" si="2"/>
        <v>0</v>
      </c>
      <c r="C27" s="1">
        <f t="shared" si="3"/>
        <v>0</v>
      </c>
      <c r="D27" s="1" t="str">
        <f t="shared" si="4"/>
        <v>2021010100</v>
      </c>
      <c r="E27" s="145" t="s">
        <v>808</v>
      </c>
      <c r="F27" s="196" t="str">
        <f>Thématiques!AH34</f>
        <v>Accueil, écoute, soutien psychologique</v>
      </c>
      <c r="G27" s="197">
        <f>IF(Thématiques!AR34="oui",1,0)</f>
        <v>0</v>
      </c>
      <c r="H27" s="198">
        <f>G27</f>
        <v>0</v>
      </c>
    </row>
    <row r="28" spans="1:8" ht="20.25" customHeight="1" x14ac:dyDescent="0.25">
      <c r="A28" s="1" t="str">
        <f t="shared" si="1"/>
        <v>20210101</v>
      </c>
      <c r="B28" s="1">
        <f t="shared" si="2"/>
        <v>0</v>
      </c>
      <c r="C28" s="1">
        <f t="shared" si="3"/>
        <v>0</v>
      </c>
      <c r="D28" s="1" t="str">
        <f t="shared" si="4"/>
        <v>2021010100</v>
      </c>
      <c r="E28" s="145" t="s">
        <v>809</v>
      </c>
      <c r="F28" s="185" t="str">
        <f>Thématiques!E50</f>
        <v>Ateliers (comportant 1 ou plusieurs séances)</v>
      </c>
      <c r="G28" s="147">
        <f>Thématiques!T50</f>
        <v>0</v>
      </c>
    </row>
    <row r="29" spans="1:8" ht="20.25" customHeight="1" x14ac:dyDescent="0.25">
      <c r="A29" s="1" t="str">
        <f t="shared" si="1"/>
        <v>20210101</v>
      </c>
      <c r="B29" s="1">
        <f t="shared" si="2"/>
        <v>0</v>
      </c>
      <c r="C29" s="1">
        <f t="shared" si="3"/>
        <v>0</v>
      </c>
      <c r="D29" s="1" t="str">
        <f t="shared" si="4"/>
        <v>2021010100</v>
      </c>
      <c r="E29" s="145" t="s">
        <v>809</v>
      </c>
      <c r="F29" s="185" t="str">
        <f>Thématiques!E53</f>
        <v>Théâtre/ciné débat</v>
      </c>
      <c r="G29" s="147">
        <f>Thématiques!T53</f>
        <v>0</v>
      </c>
    </row>
    <row r="30" spans="1:8" ht="20.25" customHeight="1" x14ac:dyDescent="0.25">
      <c r="A30" s="1" t="str">
        <f t="shared" si="1"/>
        <v>20210101</v>
      </c>
      <c r="B30" s="1">
        <f t="shared" si="2"/>
        <v>0</v>
      </c>
      <c r="C30" s="1">
        <f t="shared" si="3"/>
        <v>0</v>
      </c>
      <c r="D30" s="1" t="str">
        <f t="shared" si="4"/>
        <v>2021010100</v>
      </c>
      <c r="E30" s="145" t="s">
        <v>809</v>
      </c>
      <c r="F30" s="148" t="str">
        <f>Thématiques!E56</f>
        <v>Forum</v>
      </c>
      <c r="G30" s="8">
        <f>Thématiques!T56</f>
        <v>0</v>
      </c>
    </row>
    <row r="31" spans="1:8" ht="20.25" customHeight="1" x14ac:dyDescent="0.25">
      <c r="A31" s="1" t="str">
        <f t="shared" si="1"/>
        <v>20210101</v>
      </c>
      <c r="B31" s="1">
        <f t="shared" si="2"/>
        <v>0</v>
      </c>
      <c r="C31" s="1">
        <f t="shared" si="3"/>
        <v>0</v>
      </c>
      <c r="D31" s="1" t="str">
        <f t="shared" si="4"/>
        <v>2021010100</v>
      </c>
      <c r="E31" s="145" t="s">
        <v>809</v>
      </c>
      <c r="F31" s="148" t="str">
        <f>Thématiques!E59</f>
        <v>Réunion d’information</v>
      </c>
      <c r="G31" s="8">
        <f>Thématiques!T59</f>
        <v>0</v>
      </c>
    </row>
    <row r="32" spans="1:8" ht="20.25" customHeight="1" x14ac:dyDescent="0.25">
      <c r="A32" s="1" t="str">
        <f t="shared" si="1"/>
        <v>20210101</v>
      </c>
      <c r="B32" s="1">
        <f t="shared" si="2"/>
        <v>0</v>
      </c>
      <c r="C32" s="1">
        <f t="shared" si="3"/>
        <v>0</v>
      </c>
      <c r="D32" s="1" t="str">
        <f t="shared" si="4"/>
        <v>2021010100</v>
      </c>
      <c r="E32" s="145" t="s">
        <v>809</v>
      </c>
      <c r="F32" s="148" t="str">
        <f>Thématiques!E62</f>
        <v>Conférence</v>
      </c>
      <c r="G32" s="8">
        <f>Thématiques!T62</f>
        <v>0</v>
      </c>
    </row>
    <row r="33" spans="1:7" ht="20.25" customHeight="1" x14ac:dyDescent="0.25">
      <c r="A33" s="1" t="str">
        <f t="shared" si="1"/>
        <v>20210101</v>
      </c>
      <c r="B33" s="1">
        <f t="shared" si="2"/>
        <v>0</v>
      </c>
      <c r="C33" s="1">
        <f t="shared" si="3"/>
        <v>0</v>
      </c>
      <c r="D33" s="1" t="str">
        <f t="shared" si="4"/>
        <v>2021010100</v>
      </c>
      <c r="E33" s="145" t="s">
        <v>809</v>
      </c>
      <c r="F33" s="148" t="str">
        <f>Thématiques!E65</f>
        <v>Formation</v>
      </c>
      <c r="G33" s="8">
        <f>Thématiques!T65</f>
        <v>0</v>
      </c>
    </row>
    <row r="34" spans="1:7" ht="20.25" customHeight="1" x14ac:dyDescent="0.25">
      <c r="A34" s="1" t="str">
        <f t="shared" si="1"/>
        <v>20210101</v>
      </c>
      <c r="B34" s="1">
        <f t="shared" si="2"/>
        <v>0</v>
      </c>
      <c r="C34" s="1">
        <f t="shared" si="3"/>
        <v>0</v>
      </c>
      <c r="D34" s="1" t="str">
        <f t="shared" si="4"/>
        <v>2021010100</v>
      </c>
      <c r="E34" s="145" t="s">
        <v>809</v>
      </c>
      <c r="F34" s="148" t="str">
        <f>Thématiques!E68</f>
        <v>Bilan prévention</v>
      </c>
      <c r="G34" s="8">
        <f>Thématiques!T68</f>
        <v>0</v>
      </c>
    </row>
    <row r="35" spans="1:7" ht="20.25" customHeight="1" thickBot="1" x14ac:dyDescent="0.3">
      <c r="A35" s="1" t="str">
        <f t="shared" si="1"/>
        <v>20210101</v>
      </c>
      <c r="B35" s="1">
        <f t="shared" si="2"/>
        <v>0</v>
      </c>
      <c r="C35" s="1">
        <f t="shared" si="3"/>
        <v>0</v>
      </c>
      <c r="D35" s="1" t="str">
        <f t="shared" si="4"/>
        <v>2021010100</v>
      </c>
      <c r="E35" s="145" t="s">
        <v>809</v>
      </c>
      <c r="F35" s="149" t="str">
        <f>Thématiques!E71</f>
        <v>Autres : précisez</v>
      </c>
      <c r="G35" s="150">
        <f>Thématiques!T71</f>
        <v>0</v>
      </c>
    </row>
    <row r="36" spans="1:7" ht="20.25" customHeight="1" x14ac:dyDescent="0.25">
      <c r="A36" s="1" t="str">
        <f t="shared" si="1"/>
        <v>20210101</v>
      </c>
      <c r="B36" s="1">
        <f t="shared" si="2"/>
        <v>0</v>
      </c>
      <c r="C36" s="1">
        <f t="shared" si="3"/>
        <v>0</v>
      </c>
      <c r="D36" s="1" t="str">
        <f t="shared" si="4"/>
        <v>2021010100</v>
      </c>
      <c r="E36" s="216" t="s">
        <v>240</v>
      </c>
      <c r="F36" s="186" t="str">
        <f>Objectifs!S14</f>
        <v>Primaire</v>
      </c>
      <c r="G36" s="217">
        <f>Objectifs!Z14</f>
        <v>0</v>
      </c>
    </row>
    <row r="37" spans="1:7" ht="20.25" customHeight="1" x14ac:dyDescent="0.25">
      <c r="A37" s="1" t="str">
        <f t="shared" si="1"/>
        <v>20210101</v>
      </c>
      <c r="B37" s="1">
        <f t="shared" si="2"/>
        <v>0</v>
      </c>
      <c r="C37" s="1">
        <f t="shared" si="3"/>
        <v>0</v>
      </c>
      <c r="D37" s="1" t="str">
        <f t="shared" si="4"/>
        <v>2021010100</v>
      </c>
      <c r="E37" s="216" t="s">
        <v>240</v>
      </c>
      <c r="F37" s="189" t="str">
        <f>Objectifs!AC14</f>
        <v>Secondaire</v>
      </c>
      <c r="G37" s="219">
        <f>Objectifs!AJ14</f>
        <v>0</v>
      </c>
    </row>
    <row r="38" spans="1:7" ht="20.25" customHeight="1" thickBot="1" x14ac:dyDescent="0.3">
      <c r="A38" s="1" t="str">
        <f t="shared" si="1"/>
        <v>20210101</v>
      </c>
      <c r="B38" s="1">
        <f t="shared" si="2"/>
        <v>0</v>
      </c>
      <c r="C38" s="1">
        <f t="shared" si="3"/>
        <v>0</v>
      </c>
      <c r="D38" s="1" t="str">
        <f t="shared" si="4"/>
        <v>2021010100</v>
      </c>
      <c r="E38" s="84" t="s">
        <v>240</v>
      </c>
      <c r="F38" s="192" t="str">
        <f>Objectifs!AM14</f>
        <v>Tertiaire</v>
      </c>
      <c r="G38" s="218">
        <f>Objectifs!AT14</f>
        <v>0</v>
      </c>
    </row>
    <row r="39" spans="1:7" ht="20.25" customHeight="1" x14ac:dyDescent="0.25">
      <c r="A39" s="1" t="str">
        <f t="shared" si="1"/>
        <v>20210101</v>
      </c>
      <c r="B39" s="1">
        <f t="shared" si="2"/>
        <v>0</v>
      </c>
      <c r="C39" s="1">
        <f t="shared" si="3"/>
        <v>0</v>
      </c>
      <c r="D39" s="1" t="str">
        <f t="shared" si="4"/>
        <v>2021010100</v>
      </c>
      <c r="E39" s="216" t="s">
        <v>240</v>
      </c>
      <c r="F39" s="186" t="s">
        <v>251</v>
      </c>
      <c r="G39" s="217">
        <f>Objectifs!Z18</f>
        <v>0</v>
      </c>
    </row>
    <row r="40" spans="1:7" ht="20.25" customHeight="1" x14ac:dyDescent="0.25">
      <c r="A40" s="1" t="str">
        <f t="shared" si="1"/>
        <v>20210101</v>
      </c>
      <c r="B40" s="1">
        <f t="shared" si="2"/>
        <v>0</v>
      </c>
      <c r="C40" s="1">
        <f t="shared" si="3"/>
        <v>0</v>
      </c>
      <c r="D40" s="1" t="str">
        <f t="shared" si="4"/>
        <v>2021010100</v>
      </c>
      <c r="E40" s="216" t="s">
        <v>240</v>
      </c>
      <c r="F40" s="189" t="s">
        <v>252</v>
      </c>
      <c r="G40" s="219">
        <f>Objectifs!AJ18</f>
        <v>0</v>
      </c>
    </row>
    <row r="41" spans="1:7" ht="20.25" customHeight="1" x14ac:dyDescent="0.25">
      <c r="A41" s="1" t="str">
        <f t="shared" si="1"/>
        <v>20210101</v>
      </c>
      <c r="B41" s="1">
        <f t="shared" si="2"/>
        <v>0</v>
      </c>
      <c r="C41" s="1">
        <f t="shared" si="3"/>
        <v>0</v>
      </c>
      <c r="D41" s="1" t="str">
        <f t="shared" si="4"/>
        <v>2021010100</v>
      </c>
      <c r="E41" s="216" t="s">
        <v>240</v>
      </c>
      <c r="F41" s="189" t="s">
        <v>851</v>
      </c>
      <c r="G41" s="219">
        <f>Objectifs!AT18</f>
        <v>0</v>
      </c>
    </row>
    <row r="42" spans="1:7" ht="20.25" customHeight="1" x14ac:dyDescent="0.25">
      <c r="A42" s="1" t="str">
        <f t="shared" si="1"/>
        <v>20210101</v>
      </c>
      <c r="B42" s="1">
        <f t="shared" si="2"/>
        <v>0</v>
      </c>
      <c r="C42" s="1">
        <f t="shared" si="3"/>
        <v>0</v>
      </c>
      <c r="D42" s="1" t="str">
        <f t="shared" si="4"/>
        <v>2021010100</v>
      </c>
      <c r="E42" s="216" t="s">
        <v>849</v>
      </c>
      <c r="F42" s="189" t="s">
        <v>850</v>
      </c>
      <c r="G42" s="219">
        <f>Objectifs!Z22</f>
        <v>0</v>
      </c>
    </row>
    <row r="43" spans="1:7" ht="20.25" customHeight="1" thickBot="1" x14ac:dyDescent="0.3">
      <c r="A43" s="1" t="str">
        <f t="shared" si="1"/>
        <v>20210101</v>
      </c>
      <c r="B43" s="1">
        <f t="shared" si="2"/>
        <v>0</v>
      </c>
      <c r="C43" s="1">
        <f t="shared" si="3"/>
        <v>0</v>
      </c>
      <c r="D43" s="1" t="str">
        <f t="shared" si="4"/>
        <v>2021010100</v>
      </c>
      <c r="E43" s="216" t="s">
        <v>240</v>
      </c>
      <c r="F43" s="192" t="s">
        <v>253</v>
      </c>
      <c r="G43" s="218">
        <f>Objectifs!AT22</f>
        <v>0</v>
      </c>
    </row>
    <row r="44" spans="1:7" ht="20.25" customHeight="1" x14ac:dyDescent="0.25">
      <c r="A44" s="1" t="str">
        <f t="shared" si="1"/>
        <v>20210101</v>
      </c>
      <c r="B44" s="1">
        <f t="shared" si="2"/>
        <v>0</v>
      </c>
      <c r="C44" s="1">
        <f t="shared" si="3"/>
        <v>0</v>
      </c>
      <c r="D44" s="1" t="str">
        <f t="shared" si="4"/>
        <v>2021010100</v>
      </c>
      <c r="E44" s="216" t="s">
        <v>240</v>
      </c>
      <c r="F44" s="220" t="s">
        <v>254</v>
      </c>
      <c r="G44" s="229">
        <f>Objectifs!AB28</f>
        <v>0</v>
      </c>
    </row>
    <row r="45" spans="1:7" ht="20.25" customHeight="1" x14ac:dyDescent="0.25">
      <c r="A45" s="1" t="str">
        <f t="shared" si="1"/>
        <v>20210101</v>
      </c>
      <c r="B45" s="1">
        <f t="shared" si="2"/>
        <v>0</v>
      </c>
      <c r="C45" s="1">
        <f t="shared" si="3"/>
        <v>0</v>
      </c>
      <c r="D45" s="1" t="str">
        <f t="shared" si="4"/>
        <v>2021010100</v>
      </c>
      <c r="E45" s="216" t="s">
        <v>849</v>
      </c>
      <c r="F45" s="221" t="s">
        <v>853</v>
      </c>
      <c r="G45" s="222">
        <f>Objectifs!AP28</f>
        <v>0</v>
      </c>
    </row>
    <row r="46" spans="1:7" ht="20.25" customHeight="1" x14ac:dyDescent="0.25">
      <c r="A46" s="1" t="str">
        <f t="shared" si="1"/>
        <v>20210101</v>
      </c>
      <c r="B46" s="1">
        <f t="shared" si="2"/>
        <v>0</v>
      </c>
      <c r="C46" s="1">
        <f t="shared" si="3"/>
        <v>0</v>
      </c>
      <c r="D46" s="1" t="str">
        <f t="shared" si="4"/>
        <v>2021010100</v>
      </c>
      <c r="E46" s="216" t="s">
        <v>854</v>
      </c>
      <c r="F46" s="221" t="s">
        <v>852</v>
      </c>
      <c r="G46" s="222">
        <f>Objectifs!AT28</f>
        <v>0</v>
      </c>
    </row>
    <row r="47" spans="1:7" ht="20.25" customHeight="1" x14ac:dyDescent="0.25">
      <c r="A47" s="1" t="str">
        <f t="shared" si="1"/>
        <v>20210101</v>
      </c>
      <c r="B47" s="1">
        <f t="shared" si="2"/>
        <v>0</v>
      </c>
      <c r="C47" s="1">
        <f t="shared" si="3"/>
        <v>0</v>
      </c>
      <c r="D47" s="1" t="str">
        <f t="shared" si="4"/>
        <v>2021010100</v>
      </c>
      <c r="E47" s="216" t="s">
        <v>240</v>
      </c>
      <c r="F47" s="221" t="s">
        <v>855</v>
      </c>
      <c r="G47" s="222">
        <f>Objectifs!AB32</f>
        <v>0</v>
      </c>
    </row>
    <row r="48" spans="1:7" ht="20.25" customHeight="1" thickBot="1" x14ac:dyDescent="0.3">
      <c r="A48" s="1" t="str">
        <f t="shared" si="1"/>
        <v>20210101</v>
      </c>
      <c r="B48" s="1">
        <f t="shared" si="2"/>
        <v>0</v>
      </c>
      <c r="C48" s="1">
        <f t="shared" si="3"/>
        <v>0</v>
      </c>
      <c r="D48" s="1" t="str">
        <f t="shared" si="4"/>
        <v>2021010100</v>
      </c>
      <c r="E48" s="216" t="s">
        <v>240</v>
      </c>
      <c r="F48" s="223" t="s">
        <v>856</v>
      </c>
      <c r="G48" s="230">
        <f>Objectifs!AB35</f>
        <v>0</v>
      </c>
    </row>
    <row r="49" spans="1:7" ht="20.25" customHeight="1" x14ac:dyDescent="0.25">
      <c r="A49" s="1" t="str">
        <f t="shared" si="1"/>
        <v>20210101</v>
      </c>
      <c r="B49" s="1">
        <f t="shared" si="2"/>
        <v>0</v>
      </c>
      <c r="C49" s="1">
        <f t="shared" si="3"/>
        <v>0</v>
      </c>
      <c r="D49" s="1" t="str">
        <f t="shared" si="4"/>
        <v>2021010100</v>
      </c>
      <c r="E49" s="224" t="s">
        <v>241</v>
      </c>
      <c r="F49" s="186" t="s">
        <v>29</v>
      </c>
      <c r="G49" s="217">
        <f>'Mise en oeuvre'!Z51</f>
        <v>0</v>
      </c>
    </row>
    <row r="50" spans="1:7" ht="20.25" customHeight="1" x14ac:dyDescent="0.25">
      <c r="A50" s="1" t="str">
        <f t="shared" si="1"/>
        <v>20210101</v>
      </c>
      <c r="B50" s="1">
        <f t="shared" si="2"/>
        <v>0</v>
      </c>
      <c r="C50" s="1">
        <f t="shared" si="3"/>
        <v>0</v>
      </c>
      <c r="D50" s="1" t="str">
        <f t="shared" si="4"/>
        <v>2021010100</v>
      </c>
      <c r="E50" s="224" t="s">
        <v>241</v>
      </c>
      <c r="F50" s="189" t="s">
        <v>30</v>
      </c>
      <c r="G50" s="219">
        <f>'Mise en oeuvre'!AJ51</f>
        <v>0</v>
      </c>
    </row>
    <row r="51" spans="1:7" ht="20.25" customHeight="1" thickBot="1" x14ac:dyDescent="0.3">
      <c r="A51" s="1" t="str">
        <f t="shared" si="1"/>
        <v>20210101</v>
      </c>
      <c r="B51" s="1">
        <f t="shared" si="2"/>
        <v>0</v>
      </c>
      <c r="C51" s="1">
        <f t="shared" si="3"/>
        <v>0</v>
      </c>
      <c r="D51" s="1" t="str">
        <f t="shared" si="4"/>
        <v>2021010100</v>
      </c>
      <c r="E51" s="224" t="s">
        <v>241</v>
      </c>
      <c r="F51" s="192" t="s">
        <v>31</v>
      </c>
      <c r="G51" s="218">
        <f>'Mise en oeuvre'!AT51</f>
        <v>0</v>
      </c>
    </row>
    <row r="52" spans="1:7" ht="20.25" customHeight="1" x14ac:dyDescent="0.25">
      <c r="A52" s="1" t="str">
        <f t="shared" si="1"/>
        <v>20210101</v>
      </c>
      <c r="B52" s="1">
        <f t="shared" si="2"/>
        <v>0</v>
      </c>
      <c r="C52" s="1">
        <f t="shared" si="3"/>
        <v>0</v>
      </c>
      <c r="D52" s="1" t="str">
        <f t="shared" si="4"/>
        <v>2021010100</v>
      </c>
      <c r="E52" s="224" t="s">
        <v>241</v>
      </c>
      <c r="F52" s="186" t="s">
        <v>32</v>
      </c>
      <c r="G52" s="217">
        <f>'Mise en oeuvre'!U17</f>
        <v>0</v>
      </c>
    </row>
    <row r="53" spans="1:7" ht="20.25" customHeight="1" x14ac:dyDescent="0.25">
      <c r="A53" s="1" t="str">
        <f t="shared" si="1"/>
        <v>20210101</v>
      </c>
      <c r="B53" s="1">
        <f t="shared" si="2"/>
        <v>0</v>
      </c>
      <c r="C53" s="1">
        <f t="shared" si="3"/>
        <v>0</v>
      </c>
      <c r="D53" s="1" t="str">
        <f t="shared" si="4"/>
        <v>2021010100</v>
      </c>
      <c r="E53" s="224" t="s">
        <v>241</v>
      </c>
      <c r="F53" s="189" t="s">
        <v>210</v>
      </c>
      <c r="G53" s="219">
        <f>'Mise en oeuvre'!U32</f>
        <v>0</v>
      </c>
    </row>
    <row r="54" spans="1:7" ht="20.25" customHeight="1" x14ac:dyDescent="0.25">
      <c r="A54" s="1" t="str">
        <f t="shared" si="1"/>
        <v>20210101</v>
      </c>
      <c r="B54" s="1">
        <f t="shared" si="2"/>
        <v>0</v>
      </c>
      <c r="C54" s="1">
        <f t="shared" si="3"/>
        <v>0</v>
      </c>
      <c r="D54" s="1" t="str">
        <f t="shared" si="4"/>
        <v>2021010100</v>
      </c>
      <c r="E54" s="224" t="s">
        <v>241</v>
      </c>
      <c r="F54" s="189" t="s">
        <v>34</v>
      </c>
      <c r="G54" s="219">
        <f>'Mise en oeuvre'!U29</f>
        <v>0</v>
      </c>
    </row>
    <row r="55" spans="1:7" ht="20.25" customHeight="1" x14ac:dyDescent="0.25">
      <c r="A55" s="1" t="str">
        <f t="shared" si="1"/>
        <v>20210101</v>
      </c>
      <c r="B55" s="1">
        <f t="shared" si="2"/>
        <v>0</v>
      </c>
      <c r="C55" s="1">
        <f t="shared" si="3"/>
        <v>0</v>
      </c>
      <c r="D55" s="1" t="str">
        <f t="shared" si="4"/>
        <v>2021010100</v>
      </c>
      <c r="E55" s="224" t="s">
        <v>241</v>
      </c>
      <c r="F55" s="189" t="s">
        <v>33</v>
      </c>
      <c r="G55" s="219">
        <f>'Mise en oeuvre'!U20</f>
        <v>0</v>
      </c>
    </row>
    <row r="56" spans="1:7" ht="20.25" customHeight="1" x14ac:dyDescent="0.25">
      <c r="A56" s="1" t="str">
        <f t="shared" si="1"/>
        <v>20210101</v>
      </c>
      <c r="B56" s="1">
        <f t="shared" si="2"/>
        <v>0</v>
      </c>
      <c r="C56" s="1">
        <f t="shared" si="3"/>
        <v>0</v>
      </c>
      <c r="D56" s="1" t="str">
        <f t="shared" si="4"/>
        <v>2021010100</v>
      </c>
      <c r="E56" s="224" t="s">
        <v>241</v>
      </c>
      <c r="F56" s="189" t="s">
        <v>858</v>
      </c>
      <c r="G56" s="219">
        <f>'Mise en oeuvre'!AQ17</f>
        <v>0</v>
      </c>
    </row>
    <row r="57" spans="1:7" ht="20.25" customHeight="1" x14ac:dyDescent="0.25">
      <c r="A57" s="1" t="str">
        <f t="shared" si="1"/>
        <v>20210101</v>
      </c>
      <c r="B57" s="1">
        <f t="shared" si="2"/>
        <v>0</v>
      </c>
      <c r="C57" s="1">
        <f t="shared" si="3"/>
        <v>0</v>
      </c>
      <c r="D57" s="1" t="str">
        <f t="shared" si="4"/>
        <v>2021010100</v>
      </c>
      <c r="E57" s="224" t="s">
        <v>241</v>
      </c>
      <c r="F57" s="189" t="s">
        <v>211</v>
      </c>
      <c r="G57" s="219">
        <f>'Mise en oeuvre'!U23</f>
        <v>0</v>
      </c>
    </row>
    <row r="58" spans="1:7" ht="20.25" customHeight="1" x14ac:dyDescent="0.25">
      <c r="A58" s="1" t="str">
        <f t="shared" si="1"/>
        <v>20210101</v>
      </c>
      <c r="B58" s="1">
        <f t="shared" si="2"/>
        <v>0</v>
      </c>
      <c r="C58" s="1">
        <f t="shared" si="3"/>
        <v>0</v>
      </c>
      <c r="D58" s="1" t="str">
        <f t="shared" si="4"/>
        <v>2021010100</v>
      </c>
      <c r="E58" s="224" t="s">
        <v>241</v>
      </c>
      <c r="F58" s="189" t="s">
        <v>212</v>
      </c>
      <c r="G58" s="219">
        <f>'Mise en oeuvre'!AQ26</f>
        <v>0</v>
      </c>
    </row>
    <row r="59" spans="1:7" ht="20.25" customHeight="1" x14ac:dyDescent="0.25">
      <c r="A59" s="1" t="str">
        <f t="shared" si="1"/>
        <v>20210101</v>
      </c>
      <c r="B59" s="1">
        <f t="shared" si="2"/>
        <v>0</v>
      </c>
      <c r="C59" s="1">
        <f t="shared" si="3"/>
        <v>0</v>
      </c>
      <c r="D59" s="1" t="str">
        <f t="shared" si="4"/>
        <v>2021010100</v>
      </c>
      <c r="E59" s="224" t="s">
        <v>241</v>
      </c>
      <c r="F59" s="189" t="s">
        <v>213</v>
      </c>
      <c r="G59" s="219">
        <f>'Mise en oeuvre'!AQ23</f>
        <v>0</v>
      </c>
    </row>
    <row r="60" spans="1:7" ht="20.25" customHeight="1" x14ac:dyDescent="0.25">
      <c r="A60" s="1" t="str">
        <f t="shared" si="1"/>
        <v>20210101</v>
      </c>
      <c r="B60" s="1">
        <f t="shared" si="2"/>
        <v>0</v>
      </c>
      <c r="C60" s="1">
        <f t="shared" si="3"/>
        <v>0</v>
      </c>
      <c r="D60" s="1" t="str">
        <f t="shared" si="4"/>
        <v>2021010100</v>
      </c>
      <c r="E60" s="224" t="s">
        <v>241</v>
      </c>
      <c r="F60" s="189" t="s">
        <v>859</v>
      </c>
      <c r="G60" s="219">
        <f>'Mise en oeuvre'!AQ20</f>
        <v>0</v>
      </c>
    </row>
    <row r="61" spans="1:7" ht="20.25" customHeight="1" x14ac:dyDescent="0.25">
      <c r="A61" s="1" t="str">
        <f t="shared" si="1"/>
        <v>20210101</v>
      </c>
      <c r="B61" s="1">
        <f t="shared" si="2"/>
        <v>0</v>
      </c>
      <c r="C61" s="1">
        <f t="shared" si="3"/>
        <v>0</v>
      </c>
      <c r="D61" s="1" t="str">
        <f t="shared" si="4"/>
        <v>2021010100</v>
      </c>
      <c r="E61" s="224" t="s">
        <v>241</v>
      </c>
      <c r="F61" s="189" t="s">
        <v>214</v>
      </c>
      <c r="G61" s="219">
        <f>'Mise en oeuvre'!U26</f>
        <v>0</v>
      </c>
    </row>
    <row r="62" spans="1:7" ht="20.25" customHeight="1" thickBot="1" x14ac:dyDescent="0.3">
      <c r="A62" s="1" t="str">
        <f t="shared" si="1"/>
        <v>20210101</v>
      </c>
      <c r="B62" s="1">
        <f t="shared" si="2"/>
        <v>0</v>
      </c>
      <c r="C62" s="1">
        <f t="shared" si="3"/>
        <v>0</v>
      </c>
      <c r="D62" s="1" t="str">
        <f t="shared" si="4"/>
        <v>2021010100</v>
      </c>
      <c r="E62" s="224" t="s">
        <v>241</v>
      </c>
      <c r="F62" s="192" t="s">
        <v>215</v>
      </c>
      <c r="G62" s="218">
        <f>'Mise en oeuvre'!AH32</f>
        <v>0</v>
      </c>
    </row>
    <row r="63" spans="1:7" ht="20.25" customHeight="1" x14ac:dyDescent="0.25">
      <c r="A63" s="1" t="str">
        <f t="shared" si="1"/>
        <v>20210101</v>
      </c>
      <c r="B63" s="1">
        <f t="shared" si="2"/>
        <v>0</v>
      </c>
      <c r="C63" s="1">
        <f t="shared" si="3"/>
        <v>0</v>
      </c>
      <c r="D63" s="1" t="str">
        <f t="shared" si="4"/>
        <v>2021010100</v>
      </c>
      <c r="E63" s="225" t="s">
        <v>242</v>
      </c>
      <c r="F63" s="186" t="s">
        <v>246</v>
      </c>
      <c r="G63" s="226">
        <f>Financement!W21</f>
        <v>0</v>
      </c>
    </row>
    <row r="64" spans="1:7" ht="20.25" customHeight="1" x14ac:dyDescent="0.25">
      <c r="A64" s="1" t="str">
        <f t="shared" si="1"/>
        <v>20210101</v>
      </c>
      <c r="B64" s="1">
        <f t="shared" si="2"/>
        <v>0</v>
      </c>
      <c r="C64" s="1">
        <f t="shared" si="3"/>
        <v>0</v>
      </c>
      <c r="D64" s="1" t="str">
        <f t="shared" si="4"/>
        <v>2021010100</v>
      </c>
      <c r="E64" s="225" t="s">
        <v>242</v>
      </c>
      <c r="F64" s="189" t="s">
        <v>247</v>
      </c>
      <c r="G64" s="227">
        <f>Financement!W25</f>
        <v>0</v>
      </c>
    </row>
    <row r="65" spans="1:7" ht="20.25" customHeight="1" x14ac:dyDescent="0.25">
      <c r="A65" s="1" t="str">
        <f t="shared" si="1"/>
        <v>20210101</v>
      </c>
      <c r="B65" s="1">
        <f t="shared" si="2"/>
        <v>0</v>
      </c>
      <c r="C65" s="1">
        <f t="shared" si="3"/>
        <v>0</v>
      </c>
      <c r="D65" s="1" t="str">
        <f t="shared" si="4"/>
        <v>2021010100</v>
      </c>
      <c r="E65" s="225" t="s">
        <v>242</v>
      </c>
      <c r="F65" s="189" t="s">
        <v>248</v>
      </c>
      <c r="G65" s="227">
        <f>Financement!W28</f>
        <v>0</v>
      </c>
    </row>
    <row r="66" spans="1:7" ht="20.25" customHeight="1" x14ac:dyDescent="0.25">
      <c r="A66" s="1" t="str">
        <f t="shared" si="1"/>
        <v>20210101</v>
      </c>
      <c r="B66" s="1">
        <f t="shared" si="2"/>
        <v>0</v>
      </c>
      <c r="C66" s="1">
        <f t="shared" si="3"/>
        <v>0</v>
      </c>
      <c r="D66" s="1" t="str">
        <f t="shared" si="4"/>
        <v>2021010100</v>
      </c>
      <c r="E66" s="225" t="s">
        <v>242</v>
      </c>
      <c r="F66" s="189" t="s">
        <v>249</v>
      </c>
      <c r="G66" s="227">
        <f>0</f>
        <v>0</v>
      </c>
    </row>
    <row r="67" spans="1:7" ht="20.25" customHeight="1" thickBot="1" x14ac:dyDescent="0.3">
      <c r="A67" s="1" t="str">
        <f t="shared" si="1"/>
        <v>20210101</v>
      </c>
      <c r="B67" s="1">
        <f t="shared" si="2"/>
        <v>0</v>
      </c>
      <c r="C67" s="1">
        <f t="shared" si="3"/>
        <v>0</v>
      </c>
      <c r="D67" s="1" t="str">
        <f t="shared" si="4"/>
        <v>2021010100</v>
      </c>
      <c r="E67" s="225" t="s">
        <v>242</v>
      </c>
      <c r="F67" s="192" t="s">
        <v>250</v>
      </c>
      <c r="G67" s="228">
        <f>Financement!W34</f>
        <v>0</v>
      </c>
    </row>
  </sheetData>
  <conditionalFormatting sqref="G1:G2 G4 G6:G20 G23:G27 G29:G1048576">
    <cfRule type="cellIs" dxfId="174" priority="19" operator="equal">
      <formula>0</formula>
    </cfRule>
  </conditionalFormatting>
  <conditionalFormatting sqref="G3">
    <cfRule type="cellIs" dxfId="173" priority="4" operator="equal">
      <formula>0</formula>
    </cfRule>
  </conditionalFormatting>
  <conditionalFormatting sqref="G5">
    <cfRule type="cellIs" dxfId="172" priority="3" operator="equal">
      <formula>0</formula>
    </cfRule>
  </conditionalFormatting>
  <conditionalFormatting sqref="G21:G22">
    <cfRule type="cellIs" dxfId="171" priority="2" operator="equal">
      <formula>0</formula>
    </cfRule>
  </conditionalFormatting>
  <conditionalFormatting sqref="G28">
    <cfRule type="cellIs" dxfId="170" priority="1" operator="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15C802-E784-4BD2-9280-7F34C98BEE67}">
  <ds:schemaRef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 ds:uri="f14acbeb-ce1d-458d-8670-8f5541d50c4a"/>
    <ds:schemaRef ds:uri="http://schemas.microsoft.com/office/2006/documentManagement/types"/>
    <ds:schemaRef ds:uri="http://purl.org/dc/terms/"/>
    <ds:schemaRef ds:uri="http://purl.org/dc/elements/1.1/"/>
  </ds:schemaRefs>
</ds:datastoreItem>
</file>

<file path=customXml/itemProps2.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92E111-2AFD-4A6F-9867-707EE355BF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10</vt:i4>
      </vt:variant>
    </vt:vector>
  </HeadingPairs>
  <TitlesOfParts>
    <vt:vector size="24" baseType="lpstr">
      <vt:lpstr>Formulaire</vt:lpstr>
      <vt:lpstr>Lisez-moi</vt:lpstr>
      <vt:lpstr>Page de garde</vt:lpstr>
      <vt:lpstr>Identification</vt:lpstr>
      <vt:lpstr>Thématiques</vt:lpstr>
      <vt:lpstr>Motivations</vt:lpstr>
      <vt:lpstr>Couverture_territoriale</vt:lpstr>
      <vt:lpstr>Objectifs</vt:lpstr>
      <vt:lpstr>Table</vt:lpstr>
      <vt:lpstr>Mise en oeuvre</vt:lpstr>
      <vt:lpstr>Financement</vt:lpstr>
      <vt:lpstr>Grille_analyse</vt:lpstr>
      <vt:lpstr>Liste</vt:lpstr>
      <vt:lpstr>DIM participation beneficiaire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H929196</cp:lastModifiedBy>
  <cp:lastPrinted>2019-03-06T09:06:30Z</cp:lastPrinted>
  <dcterms:created xsi:type="dcterms:W3CDTF">2018-08-23T08:52:42Z</dcterms:created>
  <dcterms:modified xsi:type="dcterms:W3CDTF">2021-03-16T16:37:50Z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